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omments6.xml" ContentType="application/vnd.openxmlformats-officedocument.spreadsheetml.comments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omments7.xml" ContentType="application/vnd.openxmlformats-officedocument.spreadsheetml.comments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E:\MKT DEPT\SCHEDULE\SITC SHIPPING SCHEDULE\"/>
    </mc:Choice>
  </mc:AlternateContent>
  <bookViews>
    <workbookView xWindow="0" yWindow="0" windowWidth="15360" windowHeight="7650"/>
  </bookViews>
  <sheets>
    <sheet name="ALL SERVICE" sheetId="55" r:id="rId1"/>
    <sheet name="JAPAN" sheetId="56" r:id="rId2"/>
    <sheet name="CHINA" sheetId="57" r:id="rId3"/>
    <sheet name="KOREA" sheetId="58" r:id="rId4"/>
    <sheet name="GENERAL" sheetId="61" r:id="rId5"/>
    <sheet name="NSE -SKIP HCM" sheetId="20" state="hidden" r:id="rId6"/>
    <sheet name="CONTACT LIST" sheetId="41" r:id="rId7"/>
    <sheet name="TERMINAL" sheetId="44" state="hidden" r:id="rId8"/>
    <sheet name="Transship Service（Shanghai）" sheetId="19" r:id="rId9"/>
    <sheet name="DIRECT JAPAN" sheetId="42" r:id="rId10"/>
    <sheet name="DIRECT CHINA" sheetId="43" r:id="rId11"/>
    <sheet name="CAMBODIA &amp; THAILAND" sheetId="12" r:id="rId12"/>
    <sheet name="HCM-QINZHOU &amp; KUANTAN" sheetId="49" state="hidden" r:id="rId13"/>
    <sheet name="VTX4-NORTH (FRI)" sheetId="23" state="hidden" r:id="rId14"/>
    <sheet name="CSE - (TUE)" sheetId="27" state="hidden" r:id="rId15"/>
    <sheet name="HCM - JP Via SHA" sheetId="48" state="hidden" r:id="rId16"/>
    <sheet name="JTV2(WED) &amp; JTV1(THU)" sheetId="45" r:id="rId17"/>
    <sheet name="CBX (SUN) &amp; CBX2(THU-FRI)" sheetId="47" r:id="rId18"/>
    <sheet name="CVM.S (TUE)" sheetId="62" r:id="rId19"/>
    <sheet name="VTX6(WED)" sheetId="63" r:id="rId20"/>
    <sheet name="VTX3.N(SUN) &amp; CVS2(SAT)" sheetId="32" r:id="rId21"/>
    <sheet name="VTX5 (WED)" sheetId="59" r:id="rId22"/>
    <sheet name="VTX1-NORTH (FRI)" sheetId="1" r:id="rId23"/>
    <sheet name="VTX2-NORTH (TUE)" sheetId="8" r:id="rId24"/>
    <sheet name="CKV-NORTH " sheetId="15" state="hidden" r:id="rId25"/>
    <sheet name="JAKARTA (SAT)" sheetId="14" state="hidden" r:id="rId26"/>
    <sheet name="NEW VTX4" sheetId="25" state="hidden" r:id="rId27"/>
    <sheet name="MVP" sheetId="22" state="hidden" r:id="rId28"/>
    <sheet name="Sheet1" sheetId="28" state="hidden" r:id="rId29"/>
    <sheet name="CKI(WED)" sheetId="34" r:id="rId30"/>
    <sheet name="VTX4 &amp; RVI(WED)" sheetId="50" r:id="rId31"/>
    <sheet name="FIE2(THU)" sheetId="64" r:id="rId32"/>
    <sheet name="Sheet2" sheetId="30" state="hidden" r:id="rId33"/>
  </sheets>
  <definedNames>
    <definedName name="_xlnm._FilterDatabase" localSheetId="11" hidden="1">'CAMBODIA &amp; THAILAND'!$A$7:$BK$28</definedName>
    <definedName name="_xlnm._FilterDatabase" localSheetId="24" hidden="1">'CKV-NORTH '!#REF!</definedName>
    <definedName name="_xlnm._FilterDatabase" localSheetId="14" hidden="1">'CSE - (TUE)'!#REF!</definedName>
    <definedName name="_xlnm._FilterDatabase" localSheetId="27" hidden="1">MVP!#REF!</definedName>
    <definedName name="_xlnm._FilterDatabase" localSheetId="26" hidden="1">'NEW VTX4'!#REF!</definedName>
    <definedName name="_xlnm._FilterDatabase" localSheetId="5" hidden="1">'NSE -SKIP HCM'!#REF!</definedName>
    <definedName name="_xlnm._FilterDatabase" localSheetId="22" hidden="1">'VTX1-NORTH (FRI)'!#REF!</definedName>
    <definedName name="_xlnm.Print_Area" localSheetId="11">'CAMBODIA &amp; THAILAND'!$A$1:$BK$43</definedName>
    <definedName name="_xlnm.Print_Area" localSheetId="24">'CKV-NORTH '!$A$1:$Q$168</definedName>
    <definedName name="_xlnm.Print_Area" localSheetId="14">'CSE - (TUE)'!$A$1:$M$88</definedName>
    <definedName name="_xlnm.Print_Area" localSheetId="25">'JAKARTA (SAT)'!$A$1:$CD$94</definedName>
    <definedName name="_xlnm.Print_Area" localSheetId="26">'NEW VTX4'!$A$1:$K$199</definedName>
    <definedName name="_xlnm.Print_Area" localSheetId="22">'VTX1-NORTH (FRI)'!$A$1:$Q$25</definedName>
    <definedName name="_xlnm.Print_Area" localSheetId="13">'VTX4-NORTH (FRI)'!$A$1:$K$221</definedName>
  </definedNames>
  <calcPr calcId="152511"/>
</workbook>
</file>

<file path=xl/calcChain.xml><?xml version="1.0" encoding="utf-8"?>
<calcChain xmlns="http://schemas.openxmlformats.org/spreadsheetml/2006/main">
  <c r="E12" i="62" l="1"/>
  <c r="G14" i="45" l="1"/>
  <c r="G13" i="45"/>
  <c r="F14" i="45"/>
  <c r="F13" i="45"/>
  <c r="E14" i="45"/>
  <c r="E13" i="45"/>
  <c r="D14" i="45"/>
  <c r="D13" i="45"/>
  <c r="N14" i="45"/>
  <c r="N13" i="45"/>
  <c r="M14" i="45"/>
  <c r="M13" i="45"/>
  <c r="L14" i="45"/>
  <c r="L13" i="45"/>
  <c r="J24" i="12" l="1"/>
  <c r="K24" i="12" s="1"/>
  <c r="I24" i="12"/>
  <c r="H24" i="12"/>
  <c r="H21" i="12"/>
  <c r="H15" i="12"/>
  <c r="D14" i="50"/>
  <c r="D15" i="50"/>
  <c r="E12" i="50"/>
  <c r="E13" i="50"/>
  <c r="E14" i="50"/>
  <c r="E15" i="50"/>
  <c r="D13" i="32"/>
  <c r="D14" i="32"/>
  <c r="D34" i="47"/>
  <c r="D35" i="47"/>
  <c r="D36" i="47"/>
  <c r="D37" i="47"/>
  <c r="F13" i="47"/>
  <c r="F14" i="47"/>
  <c r="F15" i="47"/>
  <c r="F11" i="64" l="1"/>
  <c r="F12" i="64"/>
  <c r="F13" i="64"/>
  <c r="F14" i="64"/>
  <c r="F15" i="64"/>
  <c r="F10" i="64"/>
  <c r="E15" i="64"/>
  <c r="E11" i="64"/>
  <c r="E12" i="64"/>
  <c r="E13" i="64"/>
  <c r="E14" i="64"/>
  <c r="E10" i="64"/>
  <c r="C11" i="64"/>
  <c r="D11" i="64" s="1"/>
  <c r="D10" i="64"/>
  <c r="C12" i="64" l="1"/>
  <c r="C13" i="64" l="1"/>
  <c r="D12" i="64"/>
  <c r="C14" i="64" l="1"/>
  <c r="D13" i="64"/>
  <c r="C15" i="64" l="1"/>
  <c r="D14" i="64"/>
  <c r="D15" i="64" l="1"/>
  <c r="I8" i="1" l="1"/>
  <c r="H8" i="1"/>
  <c r="G8" i="1"/>
  <c r="F8" i="1"/>
  <c r="D8" i="1"/>
  <c r="D10" i="63"/>
  <c r="D10" i="32" l="1"/>
  <c r="D32" i="47"/>
  <c r="G32" i="47"/>
  <c r="F32" i="47"/>
  <c r="E32" i="47"/>
  <c r="M32" i="47" l="1"/>
  <c r="F11" i="62" l="1"/>
  <c r="E11" i="62"/>
  <c r="M11" i="50" l="1"/>
  <c r="D10" i="59"/>
  <c r="E10" i="34" l="1"/>
  <c r="C87" i="42" l="1"/>
  <c r="F87" i="42" s="1"/>
  <c r="B88" i="42"/>
  <c r="B89" i="42"/>
  <c r="B90" i="42"/>
  <c r="B91" i="42"/>
  <c r="B87" i="42"/>
  <c r="A88" i="42"/>
  <c r="A89" i="42"/>
  <c r="A90" i="42"/>
  <c r="A91" i="42"/>
  <c r="A87" i="42"/>
  <c r="E10" i="63"/>
  <c r="C11" i="63"/>
  <c r="C12" i="63" s="1"/>
  <c r="C89" i="42" s="1"/>
  <c r="F89" i="42" s="1"/>
  <c r="G10" i="63"/>
  <c r="F10" i="63"/>
  <c r="E12" i="63" l="1"/>
  <c r="E11" i="63"/>
  <c r="F11" i="63"/>
  <c r="C88" i="42"/>
  <c r="F88" i="42" s="1"/>
  <c r="D87" i="42"/>
  <c r="E87" i="42"/>
  <c r="D89" i="42"/>
  <c r="E89" i="42"/>
  <c r="G12" i="63"/>
  <c r="F12" i="63"/>
  <c r="C13" i="63"/>
  <c r="D12" i="63"/>
  <c r="G11" i="63"/>
  <c r="D11" i="63"/>
  <c r="E88" i="42" l="1"/>
  <c r="D88" i="42"/>
  <c r="E13" i="63"/>
  <c r="C90" i="42"/>
  <c r="F13" i="63"/>
  <c r="C14" i="63"/>
  <c r="D14" i="63" s="1"/>
  <c r="D13" i="63"/>
  <c r="G13" i="63"/>
  <c r="H10" i="12"/>
  <c r="C10" i="8"/>
  <c r="C11" i="8" s="1"/>
  <c r="I9" i="8"/>
  <c r="H9" i="8"/>
  <c r="G9" i="8"/>
  <c r="P10" i="32"/>
  <c r="O10" i="32"/>
  <c r="C12" i="8" l="1"/>
  <c r="I11" i="8"/>
  <c r="H11" i="8"/>
  <c r="G11" i="8"/>
  <c r="G10" i="8"/>
  <c r="I10" i="8"/>
  <c r="H10" i="8"/>
  <c r="E14" i="63"/>
  <c r="C91" i="42"/>
  <c r="F90" i="42"/>
  <c r="E90" i="42"/>
  <c r="D90" i="42"/>
  <c r="C15" i="63"/>
  <c r="E15" i="63" s="1"/>
  <c r="G14" i="63"/>
  <c r="F14" i="63"/>
  <c r="F9" i="8"/>
  <c r="E9" i="8"/>
  <c r="G12" i="8" l="1"/>
  <c r="H12" i="8"/>
  <c r="I12" i="8"/>
  <c r="C13" i="8"/>
  <c r="F91" i="42"/>
  <c r="E91" i="42"/>
  <c r="D91" i="42"/>
  <c r="D15" i="63"/>
  <c r="G15" i="63"/>
  <c r="F15" i="63"/>
  <c r="F10" i="34"/>
  <c r="I13" i="8" l="1"/>
  <c r="G13" i="8"/>
  <c r="H13" i="8"/>
  <c r="C14" i="8"/>
  <c r="G11" i="50"/>
  <c r="H14" i="8" l="1"/>
  <c r="I14" i="8"/>
  <c r="G14" i="8"/>
  <c r="J10" i="59"/>
  <c r="I10" i="59"/>
  <c r="C90" i="43" l="1"/>
  <c r="F90" i="43" s="1"/>
  <c r="B91" i="43"/>
  <c r="B92" i="43"/>
  <c r="B93" i="43"/>
  <c r="B94" i="43"/>
  <c r="B90" i="43"/>
  <c r="A91" i="43"/>
  <c r="A92" i="43"/>
  <c r="A93" i="43"/>
  <c r="A94" i="43"/>
  <c r="A90" i="43"/>
  <c r="C80" i="43"/>
  <c r="E80" i="43" s="1"/>
  <c r="B43" i="43"/>
  <c r="B44" i="43"/>
  <c r="A44" i="43"/>
  <c r="B81" i="43"/>
  <c r="B82" i="43"/>
  <c r="B83" i="43"/>
  <c r="B84" i="43"/>
  <c r="B80" i="43"/>
  <c r="A81" i="43"/>
  <c r="A82" i="43"/>
  <c r="A83" i="43"/>
  <c r="A84" i="43"/>
  <c r="A80" i="43"/>
  <c r="C8" i="42"/>
  <c r="E8" i="42" s="1"/>
  <c r="B9" i="42"/>
  <c r="B10" i="42"/>
  <c r="B11" i="42"/>
  <c r="B12" i="42"/>
  <c r="B8" i="42"/>
  <c r="A9" i="42"/>
  <c r="A10" i="42"/>
  <c r="A11" i="42"/>
  <c r="A12" i="42"/>
  <c r="A8" i="42"/>
  <c r="C13" i="42"/>
  <c r="F13" i="42" s="1"/>
  <c r="B13" i="42"/>
  <c r="B79" i="42"/>
  <c r="B80" i="42"/>
  <c r="A79" i="42"/>
  <c r="A80" i="42"/>
  <c r="A21" i="42"/>
  <c r="A22" i="42"/>
  <c r="A23" i="42"/>
  <c r="A24" i="42"/>
  <c r="E13" i="42" l="1"/>
  <c r="D13" i="42"/>
  <c r="E90" i="43"/>
  <c r="D8" i="42"/>
  <c r="D80" i="43"/>
  <c r="D90" i="43"/>
  <c r="F8" i="42"/>
  <c r="E10" i="47" l="1"/>
  <c r="D10" i="47"/>
  <c r="C13" i="62" l="1"/>
  <c r="E13" i="62" l="1"/>
  <c r="F13" i="62"/>
  <c r="C14" i="62"/>
  <c r="F14" i="62" l="1"/>
  <c r="E14" i="62"/>
  <c r="C15" i="62"/>
  <c r="F11" i="50"/>
  <c r="E11" i="50"/>
  <c r="E15" i="62" l="1"/>
  <c r="F15" i="62"/>
  <c r="C16" i="62"/>
  <c r="E16" i="62" l="1"/>
  <c r="F16" i="62"/>
  <c r="C17" i="62"/>
  <c r="K11" i="45"/>
  <c r="N10" i="45"/>
  <c r="M10" i="45"/>
  <c r="L10" i="45"/>
  <c r="E17" i="62" l="1"/>
  <c r="F17" i="62"/>
  <c r="L11" i="45"/>
  <c r="C9" i="42"/>
  <c r="M11" i="45"/>
  <c r="N11" i="45"/>
  <c r="K12" i="45"/>
  <c r="C10" i="42" l="1"/>
  <c r="E10" i="42" s="1"/>
  <c r="L12" i="45"/>
  <c r="E9" i="42"/>
  <c r="D9" i="42"/>
  <c r="F9" i="42"/>
  <c r="D10" i="42"/>
  <c r="F10" i="42"/>
  <c r="K13" i="45"/>
  <c r="N12" i="45"/>
  <c r="M12" i="45"/>
  <c r="C11" i="42" l="1"/>
  <c r="D11" i="42"/>
  <c r="E11" i="42"/>
  <c r="F11" i="42"/>
  <c r="K14" i="45"/>
  <c r="C12" i="42" l="1"/>
  <c r="F12" i="42" s="1"/>
  <c r="D12" i="42" l="1"/>
  <c r="E12" i="42"/>
  <c r="K12" i="50"/>
  <c r="M12" i="50" s="1"/>
  <c r="L11" i="50"/>
  <c r="K13" i="50" l="1"/>
  <c r="L12" i="50"/>
  <c r="O32" i="47"/>
  <c r="N32" i="47"/>
  <c r="L33" i="47"/>
  <c r="M33" i="47" s="1"/>
  <c r="L13" i="50" l="1"/>
  <c r="M13" i="50"/>
  <c r="N33" i="47"/>
  <c r="K14" i="50"/>
  <c r="M14" i="50" s="1"/>
  <c r="O33" i="47"/>
  <c r="L34" i="47"/>
  <c r="O34" i="47" l="1"/>
  <c r="M34" i="47"/>
  <c r="N34" i="47"/>
  <c r="K15" i="50"/>
  <c r="M15" i="50" s="1"/>
  <c r="L14" i="50"/>
  <c r="L35" i="47"/>
  <c r="M35" i="47" s="1"/>
  <c r="O35" i="47" l="1"/>
  <c r="N35" i="47"/>
  <c r="L15" i="50"/>
  <c r="K16" i="50"/>
  <c r="L16" i="50" s="1"/>
  <c r="L36" i="47"/>
  <c r="M36" i="47" s="1"/>
  <c r="O36" i="47" l="1"/>
  <c r="N36" i="47"/>
  <c r="M16" i="50"/>
  <c r="L37" i="47"/>
  <c r="M37" i="47" s="1"/>
  <c r="O37" i="47" l="1"/>
  <c r="N37" i="47"/>
  <c r="Q10" i="59" l="1"/>
  <c r="P10" i="59"/>
  <c r="O10" i="59"/>
  <c r="N11" i="59"/>
  <c r="Q11" i="59" s="1"/>
  <c r="C81" i="43" l="1"/>
  <c r="O11" i="59"/>
  <c r="P11" i="59"/>
  <c r="N12" i="59"/>
  <c r="Q12" i="59" s="1"/>
  <c r="C82" i="43" l="1"/>
  <c r="O12" i="59"/>
  <c r="E81" i="43"/>
  <c r="D81" i="43"/>
  <c r="E82" i="43"/>
  <c r="D82" i="43"/>
  <c r="P12" i="59"/>
  <c r="N13" i="59"/>
  <c r="C60" i="43"/>
  <c r="G60" i="43" s="1"/>
  <c r="B61" i="43"/>
  <c r="B62" i="43"/>
  <c r="B63" i="43"/>
  <c r="B64" i="43"/>
  <c r="B60" i="43"/>
  <c r="A61" i="43"/>
  <c r="A62" i="43"/>
  <c r="A63" i="43"/>
  <c r="A64" i="43"/>
  <c r="A60" i="43"/>
  <c r="O13" i="59" l="1"/>
  <c r="Q13" i="59"/>
  <c r="C83" i="43"/>
  <c r="E60" i="43"/>
  <c r="F60" i="43"/>
  <c r="P13" i="59"/>
  <c r="D60" i="43"/>
  <c r="N14" i="59"/>
  <c r="E83" i="43" l="1"/>
  <c r="D83" i="43"/>
  <c r="Q14" i="59"/>
  <c r="C84" i="43"/>
  <c r="P14" i="59"/>
  <c r="O14" i="59"/>
  <c r="C65" i="42"/>
  <c r="B66" i="42"/>
  <c r="B67" i="42"/>
  <c r="B68" i="42"/>
  <c r="B69" i="42"/>
  <c r="A66" i="42"/>
  <c r="A67" i="42"/>
  <c r="A68" i="42"/>
  <c r="A69" i="42"/>
  <c r="B65" i="42"/>
  <c r="A65" i="42"/>
  <c r="E84" i="43" l="1"/>
  <c r="D84" i="43"/>
  <c r="C11" i="59"/>
  <c r="G10" i="59"/>
  <c r="F10" i="59"/>
  <c r="E10" i="59"/>
  <c r="J11" i="59" l="1"/>
  <c r="C91" i="43"/>
  <c r="I11" i="59"/>
  <c r="C66" i="42"/>
  <c r="F11" i="59"/>
  <c r="D11" i="59"/>
  <c r="G11" i="59"/>
  <c r="C12" i="59"/>
  <c r="E11" i="59"/>
  <c r="D11" i="50"/>
  <c r="C12" i="50"/>
  <c r="C13" i="50" s="1"/>
  <c r="G13" i="50" l="1"/>
  <c r="F13" i="50"/>
  <c r="C14" i="50"/>
  <c r="J12" i="59"/>
  <c r="C92" i="43"/>
  <c r="F91" i="43"/>
  <c r="E91" i="43"/>
  <c r="D91" i="43"/>
  <c r="G12" i="50"/>
  <c r="F12" i="50"/>
  <c r="C67" i="42"/>
  <c r="D12" i="50"/>
  <c r="I12" i="59"/>
  <c r="E12" i="59"/>
  <c r="F12" i="59"/>
  <c r="D12" i="59"/>
  <c r="C13" i="59"/>
  <c r="G12" i="59"/>
  <c r="C15" i="50" l="1"/>
  <c r="G14" i="50"/>
  <c r="F14" i="50"/>
  <c r="D13" i="50"/>
  <c r="J13" i="59"/>
  <c r="C93" i="43"/>
  <c r="F92" i="43"/>
  <c r="E92" i="43"/>
  <c r="D92" i="43"/>
  <c r="C68" i="42"/>
  <c r="I13" i="59"/>
  <c r="E13" i="59"/>
  <c r="D13" i="59"/>
  <c r="C14" i="59"/>
  <c r="C94" i="43" s="1"/>
  <c r="G13" i="59"/>
  <c r="F13" i="59"/>
  <c r="C16" i="50" l="1"/>
  <c r="G16" i="50" s="1"/>
  <c r="G15" i="50"/>
  <c r="F15" i="50"/>
  <c r="E94" i="43"/>
  <c r="D94" i="43"/>
  <c r="F94" i="43"/>
  <c r="D93" i="43"/>
  <c r="F93" i="43"/>
  <c r="E93" i="43"/>
  <c r="J14" i="59"/>
  <c r="I14" i="59"/>
  <c r="C69" i="42"/>
  <c r="E14" i="59"/>
  <c r="G14" i="59"/>
  <c r="D14" i="59"/>
  <c r="F14" i="59"/>
  <c r="C33" i="47" l="1"/>
  <c r="F10" i="47"/>
  <c r="E33" i="47" l="1"/>
  <c r="G33" i="47"/>
  <c r="F33" i="47"/>
  <c r="D33" i="47"/>
  <c r="E16" i="50"/>
  <c r="F16" i="50"/>
  <c r="D16" i="50"/>
  <c r="C34" i="47"/>
  <c r="F34" i="47" s="1"/>
  <c r="C61" i="43"/>
  <c r="G34" i="47" l="1"/>
  <c r="E34" i="47"/>
  <c r="C35" i="47"/>
  <c r="F35" i="47" s="1"/>
  <c r="C62" i="43"/>
  <c r="D62" i="43" s="1"/>
  <c r="G61" i="43"/>
  <c r="F61" i="43"/>
  <c r="E61" i="43"/>
  <c r="D61" i="43"/>
  <c r="C36" i="47" l="1"/>
  <c r="F36" i="47" s="1"/>
  <c r="E35" i="47"/>
  <c r="G35" i="47"/>
  <c r="C63" i="43"/>
  <c r="E63" i="43" s="1"/>
  <c r="F62" i="43"/>
  <c r="G62" i="43"/>
  <c r="E62" i="43"/>
  <c r="C64" i="43"/>
  <c r="E64" i="43" s="1"/>
  <c r="G36" i="47"/>
  <c r="C37" i="47"/>
  <c r="E37" i="47" l="1"/>
  <c r="E36" i="47"/>
  <c r="D63" i="43"/>
  <c r="G63" i="43"/>
  <c r="F63" i="43"/>
  <c r="F37" i="47"/>
  <c r="F64" i="43"/>
  <c r="D64" i="43"/>
  <c r="G64" i="43"/>
  <c r="G37" i="47"/>
  <c r="C11" i="45"/>
  <c r="G10" i="45"/>
  <c r="F10" i="45"/>
  <c r="E10" i="45"/>
  <c r="D10" i="45"/>
  <c r="G11" i="45" l="1"/>
  <c r="F11" i="45"/>
  <c r="E11" i="45"/>
  <c r="D11" i="45"/>
  <c r="C12" i="45"/>
  <c r="C13" i="45" l="1"/>
  <c r="G12" i="45"/>
  <c r="D12" i="45"/>
  <c r="E12" i="45"/>
  <c r="C14" i="45" l="1"/>
  <c r="F65" i="42" l="1"/>
  <c r="D65" i="42" l="1"/>
  <c r="E65" i="42"/>
  <c r="M10" i="32"/>
  <c r="F66" i="42" l="1"/>
  <c r="D66" i="42"/>
  <c r="E66" i="42"/>
  <c r="D68" i="42" l="1"/>
  <c r="E68" i="42"/>
  <c r="F67" i="42"/>
  <c r="E67" i="42"/>
  <c r="D67" i="42"/>
  <c r="F68" i="42" l="1"/>
  <c r="F69" i="42"/>
  <c r="E69" i="42"/>
  <c r="D69" i="42"/>
  <c r="G9" i="12" l="1"/>
  <c r="C11" i="32"/>
  <c r="D11" i="32" s="1"/>
  <c r="D9" i="8"/>
  <c r="E14" i="12"/>
  <c r="H14" i="12" s="1"/>
  <c r="B32" i="49"/>
  <c r="A32" i="49"/>
  <c r="B33" i="49"/>
  <c r="A33" i="49"/>
  <c r="H10" i="47"/>
  <c r="G10" i="47"/>
  <c r="B31" i="49"/>
  <c r="B30" i="49"/>
  <c r="A30" i="49"/>
  <c r="B28" i="49"/>
  <c r="A28" i="49"/>
  <c r="B26" i="49"/>
  <c r="A26" i="49"/>
  <c r="C24" i="49"/>
  <c r="E24" i="49" s="1"/>
  <c r="B24" i="49"/>
  <c r="A24" i="49"/>
  <c r="A31" i="49"/>
  <c r="B29" i="49"/>
  <c r="A29" i="49"/>
  <c r="D25" i="49"/>
  <c r="B27" i="49"/>
  <c r="A27" i="49"/>
  <c r="B25" i="49"/>
  <c r="A25" i="49"/>
  <c r="C26" i="49"/>
  <c r="E26" i="49" s="1"/>
  <c r="C11" i="47"/>
  <c r="N10" i="1"/>
  <c r="O10" i="1" s="1"/>
  <c r="C76" i="42"/>
  <c r="C77" i="42" s="1"/>
  <c r="B78" i="42"/>
  <c r="B77" i="42"/>
  <c r="B76" i="42"/>
  <c r="A78" i="42"/>
  <c r="A77" i="42"/>
  <c r="A76" i="42"/>
  <c r="O8" i="1"/>
  <c r="O7" i="1"/>
  <c r="M9" i="1"/>
  <c r="M11" i="1" s="1"/>
  <c r="L11" i="32"/>
  <c r="G10" i="12"/>
  <c r="B74" i="43"/>
  <c r="A74" i="43"/>
  <c r="B73" i="43"/>
  <c r="A73" i="43"/>
  <c r="B72" i="43"/>
  <c r="A72" i="43"/>
  <c r="B71" i="43"/>
  <c r="A71" i="43"/>
  <c r="C70" i="43"/>
  <c r="C71" i="43" s="1"/>
  <c r="B70" i="43"/>
  <c r="A70" i="43"/>
  <c r="B54" i="43"/>
  <c r="A54" i="43"/>
  <c r="B53" i="43"/>
  <c r="A53" i="43"/>
  <c r="B52" i="43"/>
  <c r="A52" i="43"/>
  <c r="B51" i="43"/>
  <c r="A51" i="43"/>
  <c r="C50" i="43"/>
  <c r="D50" i="43" s="1"/>
  <c r="B50" i="43"/>
  <c r="A50" i="43"/>
  <c r="A43" i="43"/>
  <c r="B42" i="43"/>
  <c r="A42" i="43"/>
  <c r="B41" i="43"/>
  <c r="A41" i="43"/>
  <c r="C40" i="43"/>
  <c r="E40" i="43" s="1"/>
  <c r="B40" i="43"/>
  <c r="A40" i="43"/>
  <c r="N10" i="32"/>
  <c r="G23" i="48"/>
  <c r="G14" i="48"/>
  <c r="K9" i="12"/>
  <c r="E8" i="1"/>
  <c r="K8" i="12"/>
  <c r="J8" i="12"/>
  <c r="I8" i="12"/>
  <c r="G38" i="48"/>
  <c r="G41" i="48"/>
  <c r="G30" i="48"/>
  <c r="G29" i="48"/>
  <c r="B17" i="49"/>
  <c r="A17" i="49"/>
  <c r="B16" i="49"/>
  <c r="A16" i="49"/>
  <c r="B15" i="49"/>
  <c r="A15" i="49"/>
  <c r="B14" i="49"/>
  <c r="A14" i="49"/>
  <c r="B13" i="49"/>
  <c r="A13" i="49"/>
  <c r="B12" i="49"/>
  <c r="A12" i="49"/>
  <c r="B11" i="49"/>
  <c r="A11" i="49"/>
  <c r="B10" i="49"/>
  <c r="A10" i="49"/>
  <c r="D9" i="49"/>
  <c r="E9" i="49" s="1"/>
  <c r="H9" i="49" s="1"/>
  <c r="B9" i="49"/>
  <c r="A9" i="49"/>
  <c r="C8" i="49"/>
  <c r="E8" i="49" s="1"/>
  <c r="H8" i="49" s="1"/>
  <c r="B8" i="49"/>
  <c r="A8" i="49"/>
  <c r="B38" i="48"/>
  <c r="B29" i="48"/>
  <c r="B20" i="48"/>
  <c r="B11" i="48"/>
  <c r="B33" i="48"/>
  <c r="B24" i="48"/>
  <c r="B15" i="48"/>
  <c r="B6" i="48"/>
  <c r="D11" i="48"/>
  <c r="D20" i="48" s="1"/>
  <c r="D29" i="48" s="1"/>
  <c r="C38" i="48"/>
  <c r="C29" i="48"/>
  <c r="C20" i="48"/>
  <c r="C11" i="48"/>
  <c r="D6" i="48"/>
  <c r="D15" i="48" s="1"/>
  <c r="C33" i="48"/>
  <c r="C24" i="48"/>
  <c r="C15" i="48"/>
  <c r="C6" i="48"/>
  <c r="C20" i="42"/>
  <c r="B25" i="42"/>
  <c r="B24" i="42"/>
  <c r="B23" i="42"/>
  <c r="B22" i="42"/>
  <c r="B21" i="42"/>
  <c r="B20" i="42"/>
  <c r="A20" i="42"/>
  <c r="C25" i="42"/>
  <c r="H10" i="32"/>
  <c r="F10" i="32"/>
  <c r="E10" i="32"/>
  <c r="C54" i="42"/>
  <c r="G54" i="42" s="1"/>
  <c r="B55" i="42"/>
  <c r="B56" i="42"/>
  <c r="B57" i="42"/>
  <c r="B58" i="42"/>
  <c r="B54" i="42"/>
  <c r="A55" i="42"/>
  <c r="A56" i="42"/>
  <c r="A57" i="42"/>
  <c r="A58" i="42"/>
  <c r="A54" i="42"/>
  <c r="C43" i="42"/>
  <c r="D43" i="42" s="1"/>
  <c r="B44" i="42"/>
  <c r="B45" i="42"/>
  <c r="B46" i="42"/>
  <c r="B47" i="42"/>
  <c r="B43" i="42"/>
  <c r="A44" i="42"/>
  <c r="A45" i="42"/>
  <c r="A46" i="42"/>
  <c r="A47" i="42"/>
  <c r="A43" i="42"/>
  <c r="C32" i="42"/>
  <c r="B33" i="42"/>
  <c r="B34" i="42"/>
  <c r="B35" i="42"/>
  <c r="B36" i="42"/>
  <c r="B32" i="42"/>
  <c r="A33" i="42"/>
  <c r="A34" i="42"/>
  <c r="A35" i="42"/>
  <c r="A36" i="42"/>
  <c r="A32" i="42"/>
  <c r="C30" i="43"/>
  <c r="D30" i="43" s="1"/>
  <c r="B31" i="43"/>
  <c r="B32" i="43"/>
  <c r="B33" i="43"/>
  <c r="B34" i="43"/>
  <c r="B30" i="43"/>
  <c r="A31" i="43"/>
  <c r="A32" i="43"/>
  <c r="A33" i="43"/>
  <c r="A34" i="43"/>
  <c r="A30" i="43"/>
  <c r="C20" i="43"/>
  <c r="E20" i="43" s="1"/>
  <c r="B21" i="43"/>
  <c r="B22" i="43"/>
  <c r="B23" i="43"/>
  <c r="B24" i="43"/>
  <c r="B20" i="43"/>
  <c r="A21" i="43"/>
  <c r="A22" i="43"/>
  <c r="A23" i="43"/>
  <c r="A24" i="43"/>
  <c r="A20" i="43"/>
  <c r="C10" i="43"/>
  <c r="E10" i="43" s="1"/>
  <c r="B11" i="43"/>
  <c r="B12" i="43"/>
  <c r="B13" i="43"/>
  <c r="B14" i="43"/>
  <c r="B10" i="43"/>
  <c r="A11" i="43"/>
  <c r="A12" i="43"/>
  <c r="A13" i="43"/>
  <c r="A14" i="43"/>
  <c r="A10" i="43"/>
  <c r="G10" i="32"/>
  <c r="C11" i="34"/>
  <c r="E11" i="34" s="1"/>
  <c r="F11" i="34" s="1"/>
  <c r="D10" i="34"/>
  <c r="D13" i="12"/>
  <c r="K10" i="12"/>
  <c r="J10" i="12"/>
  <c r="I10" i="12"/>
  <c r="F12" i="12"/>
  <c r="C9" i="1"/>
  <c r="E11" i="12"/>
  <c r="H11" i="12" s="1"/>
  <c r="K139" i="25"/>
  <c r="I139" i="25"/>
  <c r="H139" i="25"/>
  <c r="G139" i="25"/>
  <c r="F139" i="25"/>
  <c r="E139" i="25"/>
  <c r="E140" i="25"/>
  <c r="E142" i="25"/>
  <c r="E143" i="25"/>
  <c r="E144" i="25"/>
  <c r="E145" i="25"/>
  <c r="E146" i="25"/>
  <c r="E147" i="25"/>
  <c r="D140" i="25"/>
  <c r="D141" i="25"/>
  <c r="D117" i="25"/>
  <c r="D118" i="25"/>
  <c r="D119" i="25"/>
  <c r="D120" i="25"/>
  <c r="D121" i="25"/>
  <c r="D122" i="25"/>
  <c r="D123" i="25"/>
  <c r="D124" i="25"/>
  <c r="D125" i="25"/>
  <c r="D126" i="25"/>
  <c r="D127" i="25"/>
  <c r="D128" i="25"/>
  <c r="D129" i="25"/>
  <c r="D130" i="25"/>
  <c r="D131" i="25"/>
  <c r="D132" i="25"/>
  <c r="D133" i="25"/>
  <c r="D134" i="25"/>
  <c r="D135" i="25"/>
  <c r="D136" i="25"/>
  <c r="D137" i="25"/>
  <c r="D138" i="25"/>
  <c r="I33" i="27"/>
  <c r="H33" i="27"/>
  <c r="G33" i="27"/>
  <c r="F33" i="27"/>
  <c r="D25" i="27"/>
  <c r="G25" i="27"/>
  <c r="I24" i="27"/>
  <c r="H24" i="27"/>
  <c r="G24" i="27"/>
  <c r="F24" i="27"/>
  <c r="I32" i="27"/>
  <c r="H32" i="27"/>
  <c r="G32" i="27"/>
  <c r="D14" i="27"/>
  <c r="I13" i="27"/>
  <c r="H13" i="27"/>
  <c r="G13" i="27"/>
  <c r="D76" i="25"/>
  <c r="D77" i="25"/>
  <c r="D78" i="25"/>
  <c r="D79" i="25"/>
  <c r="G75" i="25"/>
  <c r="F75" i="25"/>
  <c r="E75" i="25"/>
  <c r="G56" i="25"/>
  <c r="F56" i="25"/>
  <c r="M24" i="25"/>
  <c r="D25" i="25"/>
  <c r="M25" i="25"/>
  <c r="H24" i="25"/>
  <c r="G24" i="25"/>
  <c r="F24" i="25"/>
  <c r="E24" i="25"/>
  <c r="E159" i="23"/>
  <c r="F159" i="23"/>
  <c r="G159" i="23"/>
  <c r="H159" i="23"/>
  <c r="J159" i="23"/>
  <c r="K159" i="23"/>
  <c r="D160" i="23"/>
  <c r="E160" i="23"/>
  <c r="C147" i="23"/>
  <c r="C142" i="23"/>
  <c r="C151" i="23"/>
  <c r="C141" i="23"/>
  <c r="K132" i="23"/>
  <c r="K133" i="23"/>
  <c r="K134" i="23"/>
  <c r="K135" i="23"/>
  <c r="K136" i="23"/>
  <c r="K137" i="23"/>
  <c r="K138" i="23"/>
  <c r="K139" i="23"/>
  <c r="K140" i="23"/>
  <c r="K141" i="23"/>
  <c r="K142" i="23"/>
  <c r="K143" i="23"/>
  <c r="K144" i="23"/>
  <c r="K145" i="23"/>
  <c r="K146" i="23"/>
  <c r="K147" i="23"/>
  <c r="K148" i="23"/>
  <c r="K149" i="23"/>
  <c r="K150" i="23"/>
  <c r="K151" i="23"/>
  <c r="K152" i="23"/>
  <c r="K153" i="23"/>
  <c r="K154" i="23"/>
  <c r="K155" i="23"/>
  <c r="K156" i="23"/>
  <c r="J132" i="23"/>
  <c r="J133" i="23"/>
  <c r="J134" i="23"/>
  <c r="J135" i="23"/>
  <c r="J136" i="23"/>
  <c r="J137" i="23"/>
  <c r="J138" i="23"/>
  <c r="J139" i="23"/>
  <c r="J140" i="23"/>
  <c r="J141" i="23"/>
  <c r="J142" i="23"/>
  <c r="J143" i="23"/>
  <c r="J144" i="23"/>
  <c r="J145" i="23"/>
  <c r="J146" i="23"/>
  <c r="J147" i="23"/>
  <c r="J148" i="23"/>
  <c r="J149" i="23"/>
  <c r="J150" i="23"/>
  <c r="J151" i="23"/>
  <c r="J152" i="23"/>
  <c r="J153" i="23"/>
  <c r="J154" i="23"/>
  <c r="J155" i="23"/>
  <c r="J156" i="23"/>
  <c r="I132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57" i="23"/>
  <c r="I158" i="23"/>
  <c r="I159" i="23"/>
  <c r="I160" i="23"/>
  <c r="I161" i="23"/>
  <c r="I162" i="23"/>
  <c r="I163" i="23"/>
  <c r="I164" i="23"/>
  <c r="I165" i="23"/>
  <c r="I166" i="23"/>
  <c r="I167" i="23"/>
  <c r="I168" i="23"/>
  <c r="I169" i="23"/>
  <c r="I170" i="23"/>
  <c r="I171" i="23"/>
  <c r="I172" i="23"/>
  <c r="I173" i="23"/>
  <c r="I174" i="23"/>
  <c r="I175" i="23"/>
  <c r="I176" i="23"/>
  <c r="I177" i="23"/>
  <c r="I178" i="23"/>
  <c r="I179" i="23"/>
  <c r="I180" i="23"/>
  <c r="I181" i="23"/>
  <c r="I182" i="23"/>
  <c r="H132" i="23"/>
  <c r="H133" i="23"/>
  <c r="H134" i="23"/>
  <c r="H135" i="23"/>
  <c r="H136" i="23"/>
  <c r="H137" i="23"/>
  <c r="H138" i="23"/>
  <c r="H139" i="23"/>
  <c r="H140" i="23"/>
  <c r="H141" i="23"/>
  <c r="H142" i="23"/>
  <c r="H143" i="23"/>
  <c r="H144" i="23"/>
  <c r="H145" i="23"/>
  <c r="H146" i="23"/>
  <c r="H147" i="23"/>
  <c r="H148" i="23"/>
  <c r="H149" i="23"/>
  <c r="H150" i="23"/>
  <c r="H151" i="23"/>
  <c r="H152" i="23"/>
  <c r="H153" i="23"/>
  <c r="H154" i="23"/>
  <c r="H155" i="23"/>
  <c r="H156" i="23"/>
  <c r="F132" i="23"/>
  <c r="F133" i="23"/>
  <c r="F134" i="23"/>
  <c r="F135" i="23"/>
  <c r="F136" i="23"/>
  <c r="F137" i="23"/>
  <c r="F138" i="23"/>
  <c r="F139" i="23"/>
  <c r="F140" i="23"/>
  <c r="F141" i="23"/>
  <c r="F142" i="23"/>
  <c r="F143" i="23"/>
  <c r="F144" i="23"/>
  <c r="F145" i="23"/>
  <c r="F146" i="23"/>
  <c r="F147" i="23"/>
  <c r="F148" i="23"/>
  <c r="F149" i="23"/>
  <c r="F150" i="23"/>
  <c r="F151" i="23"/>
  <c r="F152" i="23"/>
  <c r="F153" i="23"/>
  <c r="F154" i="23"/>
  <c r="F155" i="23"/>
  <c r="F156" i="23"/>
  <c r="F157" i="23"/>
  <c r="F158" i="23"/>
  <c r="E132" i="23"/>
  <c r="E133" i="23"/>
  <c r="E134" i="23"/>
  <c r="E135" i="23"/>
  <c r="E136" i="23"/>
  <c r="E137" i="23"/>
  <c r="E138" i="23"/>
  <c r="E139" i="23"/>
  <c r="E140" i="23"/>
  <c r="E141" i="23"/>
  <c r="E142" i="23"/>
  <c r="E143" i="23"/>
  <c r="E144" i="23"/>
  <c r="E145" i="23"/>
  <c r="E146" i="23"/>
  <c r="E147" i="23"/>
  <c r="E148" i="23"/>
  <c r="E149" i="23"/>
  <c r="E150" i="23"/>
  <c r="E151" i="23"/>
  <c r="E152" i="23"/>
  <c r="E153" i="23"/>
  <c r="E154" i="23"/>
  <c r="E155" i="23"/>
  <c r="E156" i="23"/>
  <c r="E157" i="23"/>
  <c r="E158" i="23"/>
  <c r="C130" i="23"/>
  <c r="C129" i="23"/>
  <c r="C133" i="23"/>
  <c r="C128" i="23"/>
  <c r="C132" i="23"/>
  <c r="C136" i="23"/>
  <c r="C140" i="23"/>
  <c r="C127" i="23"/>
  <c r="C131" i="23"/>
  <c r="K123" i="23"/>
  <c r="K124" i="23"/>
  <c r="K125" i="23"/>
  <c r="K126" i="23"/>
  <c r="K127" i="23"/>
  <c r="K128" i="23"/>
  <c r="K129" i="23"/>
  <c r="J123" i="23"/>
  <c r="J124" i="23"/>
  <c r="J125" i="23"/>
  <c r="J126" i="23"/>
  <c r="J127" i="23"/>
  <c r="J128" i="23"/>
  <c r="J129" i="23"/>
  <c r="I123" i="23"/>
  <c r="I124" i="23"/>
  <c r="I125" i="23"/>
  <c r="I126" i="23"/>
  <c r="I127" i="23"/>
  <c r="I128" i="23"/>
  <c r="I129" i="23"/>
  <c r="I130" i="23"/>
  <c r="H123" i="23"/>
  <c r="H124" i="23"/>
  <c r="H125" i="23"/>
  <c r="H126" i="23"/>
  <c r="H127" i="23"/>
  <c r="H128" i="23"/>
  <c r="H129" i="23"/>
  <c r="F123" i="23"/>
  <c r="F124" i="23"/>
  <c r="F125" i="23"/>
  <c r="F126" i="23"/>
  <c r="F127" i="23"/>
  <c r="F128" i="23"/>
  <c r="F129" i="23"/>
  <c r="E123" i="23"/>
  <c r="E124" i="23"/>
  <c r="E125" i="23"/>
  <c r="E126" i="23"/>
  <c r="E127" i="23"/>
  <c r="E128" i="23"/>
  <c r="E129" i="23"/>
  <c r="C122" i="23"/>
  <c r="C121" i="23"/>
  <c r="C120" i="23"/>
  <c r="C119" i="23"/>
  <c r="K112" i="23"/>
  <c r="K113" i="23"/>
  <c r="K114" i="23"/>
  <c r="K115" i="23"/>
  <c r="K116" i="23"/>
  <c r="K117" i="23"/>
  <c r="K118" i="23"/>
  <c r="K119" i="23"/>
  <c r="J112" i="23"/>
  <c r="J113" i="23"/>
  <c r="J114" i="23"/>
  <c r="J115" i="23"/>
  <c r="J116" i="23"/>
  <c r="J117" i="23"/>
  <c r="J118" i="23"/>
  <c r="J119" i="23"/>
  <c r="I112" i="23"/>
  <c r="I113" i="23"/>
  <c r="I114" i="23"/>
  <c r="I115" i="23"/>
  <c r="I116" i="23"/>
  <c r="I117" i="23"/>
  <c r="I118" i="23"/>
  <c r="I119" i="23"/>
  <c r="I120" i="23"/>
  <c r="I121" i="23"/>
  <c r="H112" i="23"/>
  <c r="H113" i="23"/>
  <c r="H114" i="23"/>
  <c r="H115" i="23"/>
  <c r="H116" i="23"/>
  <c r="H117" i="23"/>
  <c r="H118" i="23"/>
  <c r="H119" i="23"/>
  <c r="K107" i="23"/>
  <c r="K108" i="23"/>
  <c r="K109" i="23"/>
  <c r="K110" i="23"/>
  <c r="J107" i="23"/>
  <c r="J108" i="23"/>
  <c r="J109" i="23"/>
  <c r="J110" i="23"/>
  <c r="I107" i="23"/>
  <c r="I108" i="23"/>
  <c r="I109" i="23"/>
  <c r="I110" i="23"/>
  <c r="H107" i="23"/>
  <c r="H108" i="23"/>
  <c r="H109" i="23"/>
  <c r="H110" i="23"/>
  <c r="C79" i="23"/>
  <c r="C78" i="23"/>
  <c r="K77" i="23"/>
  <c r="K78" i="23"/>
  <c r="K79" i="23"/>
  <c r="K80" i="23"/>
  <c r="K81" i="23"/>
  <c r="K82" i="23"/>
  <c r="K83" i="23"/>
  <c r="K84" i="23"/>
  <c r="K85" i="23"/>
  <c r="K86" i="23"/>
  <c r="K87" i="23"/>
  <c r="K88" i="23"/>
  <c r="K89" i="23"/>
  <c r="K90" i="23"/>
  <c r="K91" i="23"/>
  <c r="K92" i="23"/>
  <c r="K93" i="23"/>
  <c r="K94" i="23"/>
  <c r="K95" i="23"/>
  <c r="K96" i="23"/>
  <c r="K97" i="23"/>
  <c r="K98" i="23"/>
  <c r="K99" i="23"/>
  <c r="K100" i="23"/>
  <c r="K101" i="23"/>
  <c r="K102" i="23"/>
  <c r="K103" i="23"/>
  <c r="K104" i="23"/>
  <c r="J77" i="23"/>
  <c r="J78" i="23"/>
  <c r="J79" i="23"/>
  <c r="J80" i="23"/>
  <c r="J81" i="23"/>
  <c r="J82" i="23"/>
  <c r="J83" i="23"/>
  <c r="J84" i="23"/>
  <c r="J85" i="23"/>
  <c r="J86" i="23"/>
  <c r="J87" i="23"/>
  <c r="J88" i="23"/>
  <c r="J89" i="23"/>
  <c r="J90" i="23"/>
  <c r="J91" i="23"/>
  <c r="J92" i="23"/>
  <c r="J93" i="23"/>
  <c r="J94" i="23"/>
  <c r="J95" i="23"/>
  <c r="J96" i="23"/>
  <c r="J97" i="23"/>
  <c r="J98" i="23"/>
  <c r="J99" i="23"/>
  <c r="J100" i="23"/>
  <c r="J101" i="23"/>
  <c r="J102" i="23"/>
  <c r="J103" i="23"/>
  <c r="J104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H77" i="23"/>
  <c r="H78" i="23"/>
  <c r="H79" i="23"/>
  <c r="H80" i="23"/>
  <c r="H81" i="23"/>
  <c r="H82" i="23"/>
  <c r="H83" i="23"/>
  <c r="H84" i="23"/>
  <c r="H85" i="23"/>
  <c r="H86" i="23"/>
  <c r="H87" i="23"/>
  <c r="H88" i="23"/>
  <c r="H89" i="23"/>
  <c r="H90" i="23"/>
  <c r="H91" i="23"/>
  <c r="H92" i="23"/>
  <c r="H93" i="23"/>
  <c r="H94" i="23"/>
  <c r="H95" i="23"/>
  <c r="H96" i="23"/>
  <c r="H97" i="23"/>
  <c r="H98" i="23"/>
  <c r="H99" i="23"/>
  <c r="H100" i="23"/>
  <c r="H101" i="23"/>
  <c r="H102" i="23"/>
  <c r="H103" i="23"/>
  <c r="H104" i="23"/>
  <c r="F77" i="23"/>
  <c r="F78" i="23"/>
  <c r="F79" i="23"/>
  <c r="F80" i="23"/>
  <c r="F81" i="23"/>
  <c r="F82" i="23"/>
  <c r="F83" i="23"/>
  <c r="F84" i="23"/>
  <c r="F85" i="23"/>
  <c r="F86" i="23"/>
  <c r="F87" i="23"/>
  <c r="F88" i="23"/>
  <c r="F89" i="23"/>
  <c r="F90" i="23"/>
  <c r="F91" i="23"/>
  <c r="F92" i="23"/>
  <c r="F93" i="23"/>
  <c r="F94" i="23"/>
  <c r="F95" i="23"/>
  <c r="F96" i="23"/>
  <c r="F97" i="23"/>
  <c r="F98" i="23"/>
  <c r="F99" i="23"/>
  <c r="F100" i="23"/>
  <c r="F101" i="23"/>
  <c r="F102" i="23"/>
  <c r="F103" i="23"/>
  <c r="F104" i="23"/>
  <c r="F105" i="23"/>
  <c r="F106" i="23"/>
  <c r="F107" i="23"/>
  <c r="F108" i="23"/>
  <c r="F109" i="23"/>
  <c r="F110" i="23"/>
  <c r="F111" i="23"/>
  <c r="F112" i="23"/>
  <c r="F113" i="23"/>
  <c r="F114" i="23"/>
  <c r="F115" i="23"/>
  <c r="F116" i="23"/>
  <c r="F117" i="23"/>
  <c r="F118" i="23"/>
  <c r="F119" i="23"/>
  <c r="F120" i="23"/>
  <c r="F121" i="23"/>
  <c r="E77" i="23"/>
  <c r="E78" i="23"/>
  <c r="E79" i="23"/>
  <c r="E80" i="23"/>
  <c r="E81" i="23"/>
  <c r="E82" i="23"/>
  <c r="E83" i="23"/>
  <c r="E84" i="23"/>
  <c r="E85" i="23"/>
  <c r="E86" i="23"/>
  <c r="E87" i="23"/>
  <c r="E88" i="23"/>
  <c r="E89" i="23"/>
  <c r="E90" i="23"/>
  <c r="E91" i="23"/>
  <c r="E92" i="23"/>
  <c r="E93" i="23"/>
  <c r="E94" i="23"/>
  <c r="E95" i="23"/>
  <c r="E96" i="23"/>
  <c r="E97" i="23"/>
  <c r="E98" i="23"/>
  <c r="E99" i="23"/>
  <c r="E100" i="23"/>
  <c r="E101" i="23"/>
  <c r="E102" i="23"/>
  <c r="E103" i="23"/>
  <c r="E104" i="23"/>
  <c r="E105" i="23"/>
  <c r="E106" i="23"/>
  <c r="E107" i="23"/>
  <c r="E108" i="23"/>
  <c r="E109" i="23"/>
  <c r="E110" i="23"/>
  <c r="E111" i="23"/>
  <c r="E112" i="23"/>
  <c r="E113" i="23"/>
  <c r="E114" i="23"/>
  <c r="E115" i="23"/>
  <c r="E116" i="23"/>
  <c r="E117" i="23"/>
  <c r="E118" i="23"/>
  <c r="E119" i="23"/>
  <c r="E120" i="23"/>
  <c r="E121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D147" i="23"/>
  <c r="D148" i="23"/>
  <c r="D149" i="23"/>
  <c r="D150" i="23"/>
  <c r="D151" i="23"/>
  <c r="D152" i="23"/>
  <c r="D153" i="23"/>
  <c r="D154" i="23"/>
  <c r="D155" i="23"/>
  <c r="D156" i="23"/>
  <c r="D157" i="23"/>
  <c r="D158" i="23"/>
  <c r="F75" i="23"/>
  <c r="E75" i="23"/>
  <c r="K73" i="23"/>
  <c r="K74" i="23"/>
  <c r="J73" i="23"/>
  <c r="J74" i="23"/>
  <c r="I73" i="23"/>
  <c r="I74" i="23"/>
  <c r="H73" i="23"/>
  <c r="H74" i="23"/>
  <c r="F73" i="23"/>
  <c r="F74" i="23"/>
  <c r="E73" i="23"/>
  <c r="E74" i="23"/>
  <c r="D73" i="23"/>
  <c r="D74" i="23"/>
  <c r="I70" i="23"/>
  <c r="K62" i="23"/>
  <c r="K63" i="23"/>
  <c r="K64" i="23"/>
  <c r="K65" i="23"/>
  <c r="K66" i="23"/>
  <c r="K67" i="23"/>
  <c r="K68" i="23"/>
  <c r="J62" i="23"/>
  <c r="J63" i="23"/>
  <c r="J64" i="23"/>
  <c r="J65" i="23"/>
  <c r="J66" i="23"/>
  <c r="J67" i="23"/>
  <c r="J68" i="23"/>
  <c r="H62" i="23"/>
  <c r="H63" i="23"/>
  <c r="H64" i="23"/>
  <c r="H65" i="23"/>
  <c r="H66" i="23"/>
  <c r="H67" i="23"/>
  <c r="H68" i="23"/>
  <c r="F62" i="23"/>
  <c r="F63" i="23"/>
  <c r="F64" i="23"/>
  <c r="F65" i="23"/>
  <c r="F66" i="23"/>
  <c r="F67" i="23"/>
  <c r="F68" i="23"/>
  <c r="E62" i="23"/>
  <c r="E63" i="23"/>
  <c r="E64" i="23"/>
  <c r="E65" i="23"/>
  <c r="E66" i="23"/>
  <c r="E67" i="23"/>
  <c r="E68" i="23"/>
  <c r="C47" i="23"/>
  <c r="C46" i="23"/>
  <c r="C44" i="23"/>
  <c r="C39" i="23"/>
  <c r="C38" i="23"/>
  <c r="C37" i="23"/>
  <c r="C41" i="23"/>
  <c r="C4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K15" i="23"/>
  <c r="K16" i="23"/>
  <c r="K17" i="23"/>
  <c r="K18" i="23"/>
  <c r="K19" i="23"/>
  <c r="K20" i="23"/>
  <c r="K21" i="23"/>
  <c r="K22" i="23"/>
  <c r="K23" i="23"/>
  <c r="K24" i="23"/>
  <c r="K25" i="23"/>
  <c r="K26" i="23"/>
  <c r="K27" i="23"/>
  <c r="K28" i="23"/>
  <c r="K29" i="23"/>
  <c r="K30" i="23"/>
  <c r="K31" i="23"/>
  <c r="K32" i="23"/>
  <c r="K33" i="23"/>
  <c r="K34" i="23"/>
  <c r="K35" i="23"/>
  <c r="K36" i="23"/>
  <c r="K37" i="23"/>
  <c r="K38" i="23"/>
  <c r="K39" i="23"/>
  <c r="K40" i="23"/>
  <c r="K41" i="23"/>
  <c r="K42" i="23"/>
  <c r="K43" i="23"/>
  <c r="K44" i="23"/>
  <c r="K45" i="23"/>
  <c r="K46" i="23"/>
  <c r="K47" i="23"/>
  <c r="K48" i="23"/>
  <c r="K49" i="23"/>
  <c r="K50" i="23"/>
  <c r="K51" i="23"/>
  <c r="K52" i="23"/>
  <c r="K53" i="23"/>
  <c r="K54" i="23"/>
  <c r="K55" i="23"/>
  <c r="K56" i="23"/>
  <c r="K57" i="23"/>
  <c r="K58" i="23"/>
  <c r="K59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30" i="23"/>
  <c r="J31" i="23"/>
  <c r="J32" i="23"/>
  <c r="J33" i="23"/>
  <c r="J34" i="23"/>
  <c r="J35" i="23"/>
  <c r="J36" i="23"/>
  <c r="J37" i="23"/>
  <c r="J38" i="23"/>
  <c r="J39" i="23"/>
  <c r="J40" i="23"/>
  <c r="J41" i="23"/>
  <c r="J42" i="23"/>
  <c r="J43" i="23"/>
  <c r="J44" i="23"/>
  <c r="J45" i="23"/>
  <c r="J46" i="23"/>
  <c r="J47" i="23"/>
  <c r="J48" i="23"/>
  <c r="J49" i="23"/>
  <c r="J50" i="23"/>
  <c r="J51" i="23"/>
  <c r="J52" i="23"/>
  <c r="J53" i="23"/>
  <c r="J54" i="23"/>
  <c r="J55" i="23"/>
  <c r="J56" i="23"/>
  <c r="J57" i="23"/>
  <c r="J58" i="23"/>
  <c r="J59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54" i="23"/>
  <c r="I55" i="23"/>
  <c r="I56" i="23"/>
  <c r="I57" i="23"/>
  <c r="I58" i="23"/>
  <c r="I59" i="23"/>
  <c r="I60" i="23"/>
  <c r="I61" i="23"/>
  <c r="I62" i="23"/>
  <c r="I63" i="23"/>
  <c r="I64" i="23"/>
  <c r="I65" i="23"/>
  <c r="I66" i="23"/>
  <c r="I67" i="23"/>
  <c r="I68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H28" i="23"/>
  <c r="H29" i="23"/>
  <c r="H30" i="23"/>
  <c r="H31" i="23"/>
  <c r="H32" i="23"/>
  <c r="H33" i="23"/>
  <c r="H34" i="23"/>
  <c r="H35" i="23"/>
  <c r="H36" i="23"/>
  <c r="H37" i="23"/>
  <c r="H38" i="23"/>
  <c r="H39" i="23"/>
  <c r="H40" i="23"/>
  <c r="H41" i="23"/>
  <c r="H42" i="23"/>
  <c r="H43" i="23"/>
  <c r="H44" i="23"/>
  <c r="H45" i="23"/>
  <c r="H46" i="23"/>
  <c r="H47" i="23"/>
  <c r="H48" i="23"/>
  <c r="H49" i="23"/>
  <c r="H50" i="23"/>
  <c r="H51" i="23"/>
  <c r="H52" i="23"/>
  <c r="H53" i="23"/>
  <c r="H54" i="23"/>
  <c r="H55" i="23"/>
  <c r="H56" i="23"/>
  <c r="H57" i="23"/>
  <c r="H58" i="23"/>
  <c r="H59" i="23"/>
  <c r="F15" i="23"/>
  <c r="F16" i="23"/>
  <c r="F17" i="23"/>
  <c r="F18" i="23"/>
  <c r="F19" i="23"/>
  <c r="F20" i="23"/>
  <c r="F21" i="23"/>
  <c r="F22" i="23"/>
  <c r="F23" i="23"/>
  <c r="F24" i="23"/>
  <c r="F25" i="23"/>
  <c r="F26" i="23"/>
  <c r="F27" i="23"/>
  <c r="F28" i="23"/>
  <c r="F29" i="23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55" i="23"/>
  <c r="F56" i="23"/>
  <c r="F57" i="23"/>
  <c r="F58" i="23"/>
  <c r="F59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E59" i="23"/>
  <c r="F188" i="22"/>
  <c r="E188" i="22"/>
  <c r="F183" i="22"/>
  <c r="E183" i="22"/>
  <c r="D182" i="22"/>
  <c r="F181" i="22"/>
  <c r="E181" i="22"/>
  <c r="A176" i="22"/>
  <c r="A158" i="22"/>
  <c r="D114" i="22"/>
  <c r="J114" i="22"/>
  <c r="L113" i="22"/>
  <c r="J113" i="22"/>
  <c r="K113" i="22"/>
  <c r="I113" i="22"/>
  <c r="D81" i="22"/>
  <c r="G82" i="22"/>
  <c r="H82" i="22"/>
  <c r="G80" i="22"/>
  <c r="E82" i="22"/>
  <c r="F82" i="22"/>
  <c r="F80" i="22"/>
  <c r="E80" i="22"/>
  <c r="A75" i="22"/>
  <c r="A57" i="22"/>
  <c r="D13" i="22"/>
  <c r="D14" i="22"/>
  <c r="L12" i="22"/>
  <c r="J12" i="22"/>
  <c r="K12" i="22"/>
  <c r="I12" i="22"/>
  <c r="G12" i="22"/>
  <c r="C123" i="20"/>
  <c r="C121" i="20"/>
  <c r="D117" i="20"/>
  <c r="E116" i="20"/>
  <c r="F116" i="20"/>
  <c r="G116" i="20"/>
  <c r="H116" i="20"/>
  <c r="F117" i="20"/>
  <c r="H115" i="20"/>
  <c r="G115" i="20"/>
  <c r="F115" i="20"/>
  <c r="E115" i="20"/>
  <c r="C120" i="20"/>
  <c r="C103" i="20"/>
  <c r="C102" i="20"/>
  <c r="I92" i="20"/>
  <c r="H92" i="20"/>
  <c r="G92" i="20"/>
  <c r="F92" i="20"/>
  <c r="C89" i="20"/>
  <c r="C93" i="20"/>
  <c r="C90" i="20"/>
  <c r="C91" i="20"/>
  <c r="C94" i="20"/>
  <c r="C95" i="20"/>
  <c r="C88" i="20"/>
  <c r="C92" i="20"/>
  <c r="C96" i="20"/>
  <c r="F84" i="20"/>
  <c r="E84" i="20"/>
  <c r="I84" i="20"/>
  <c r="H84" i="20"/>
  <c r="G84" i="20"/>
  <c r="A79" i="20"/>
  <c r="A61" i="20"/>
  <c r="D17" i="20"/>
  <c r="G16" i="20"/>
  <c r="D85" i="20"/>
  <c r="E85" i="20"/>
  <c r="E92" i="20"/>
  <c r="E93" i="20"/>
  <c r="H93" i="20"/>
  <c r="G93" i="20"/>
  <c r="I93" i="20"/>
  <c r="F93" i="20"/>
  <c r="D94" i="20"/>
  <c r="F85" i="20"/>
  <c r="D86" i="20"/>
  <c r="I85" i="20"/>
  <c r="G94" i="20"/>
  <c r="G85" i="20"/>
  <c r="I94" i="20"/>
  <c r="G117" i="20"/>
  <c r="D118" i="20"/>
  <c r="G13" i="22"/>
  <c r="J13" i="22"/>
  <c r="L13" i="22"/>
  <c r="I13" i="22"/>
  <c r="K13" i="22"/>
  <c r="H85" i="20"/>
  <c r="E118" i="20"/>
  <c r="G87" i="22"/>
  <c r="E87" i="22"/>
  <c r="I114" i="22"/>
  <c r="K114" i="22"/>
  <c r="D184" i="22"/>
  <c r="F182" i="22"/>
  <c r="E182" i="22"/>
  <c r="E184" i="22"/>
  <c r="G81" i="22"/>
  <c r="D115" i="22"/>
  <c r="L114" i="22"/>
  <c r="K14" i="22"/>
  <c r="J14" i="22"/>
  <c r="I14" i="22"/>
  <c r="G14" i="22"/>
  <c r="D16" i="22"/>
  <c r="D15" i="22"/>
  <c r="G15" i="22"/>
  <c r="I15" i="22"/>
  <c r="L14" i="22"/>
  <c r="L115" i="22"/>
  <c r="J16" i="22"/>
  <c r="L16" i="22"/>
  <c r="I16" i="22"/>
  <c r="D17" i="22"/>
  <c r="D18" i="22"/>
  <c r="K16" i="22"/>
  <c r="I18" i="22"/>
  <c r="J160" i="23"/>
  <c r="D161" i="23"/>
  <c r="H160" i="23"/>
  <c r="F160" i="23"/>
  <c r="K160" i="23"/>
  <c r="G160" i="23"/>
  <c r="J161" i="23"/>
  <c r="E117" i="20"/>
  <c r="H117" i="20"/>
  <c r="F161" i="23"/>
  <c r="G161" i="23"/>
  <c r="E161" i="23"/>
  <c r="N19" i="15"/>
  <c r="Q19" i="15"/>
  <c r="K19" i="15"/>
  <c r="J19" i="15"/>
  <c r="L19" i="15"/>
  <c r="G19" i="15"/>
  <c r="D20" i="15"/>
  <c r="D21" i="15"/>
  <c r="O19" i="15"/>
  <c r="Q20" i="15"/>
  <c r="N20" i="15"/>
  <c r="N21" i="15"/>
  <c r="L20" i="15"/>
  <c r="J20" i="15"/>
  <c r="O20" i="15"/>
  <c r="K20" i="15"/>
  <c r="G20" i="15"/>
  <c r="F25" i="25"/>
  <c r="H25" i="25"/>
  <c r="D26" i="25"/>
  <c r="D27" i="25"/>
  <c r="E25" i="25"/>
  <c r="O25" i="25"/>
  <c r="D57" i="25"/>
  <c r="E56" i="25"/>
  <c r="D58" i="25"/>
  <c r="D59" i="25"/>
  <c r="D60" i="25"/>
  <c r="E17" i="14"/>
  <c r="F17" i="14"/>
  <c r="D18" i="14"/>
  <c r="H17" i="14"/>
  <c r="G17" i="14"/>
  <c r="H18" i="14"/>
  <c r="G18" i="14"/>
  <c r="D19" i="14"/>
  <c r="F18" i="14"/>
  <c r="E18" i="14"/>
  <c r="G14" i="27"/>
  <c r="I14" i="27"/>
  <c r="D15" i="27"/>
  <c r="H14" i="27"/>
  <c r="D26" i="27"/>
  <c r="H25" i="27"/>
  <c r="F25" i="27"/>
  <c r="I25" i="27"/>
  <c r="H26" i="27"/>
  <c r="D27" i="27"/>
  <c r="D34" i="27"/>
  <c r="I34" i="27"/>
  <c r="F34" i="27"/>
  <c r="H34" i="27"/>
  <c r="D35" i="27"/>
  <c r="F35" i="27"/>
  <c r="G34" i="27"/>
  <c r="H35" i="27"/>
  <c r="I35" i="27"/>
  <c r="D36" i="27"/>
  <c r="H36" i="27"/>
  <c r="G35" i="27"/>
  <c r="G15" i="27"/>
  <c r="F140" i="25"/>
  <c r="G140" i="25"/>
  <c r="H140" i="25"/>
  <c r="I140" i="25"/>
  <c r="K140" i="25"/>
  <c r="D28" i="25"/>
  <c r="F27" i="25"/>
  <c r="E27" i="25"/>
  <c r="H27" i="25"/>
  <c r="K60" i="25"/>
  <c r="D61" i="25"/>
  <c r="F61" i="25"/>
  <c r="F60" i="25"/>
  <c r="E61" i="25"/>
  <c r="D62" i="25"/>
  <c r="O28" i="25"/>
  <c r="D29" i="25"/>
  <c r="K62" i="25"/>
  <c r="H29" i="25"/>
  <c r="O29" i="25"/>
  <c r="D142" i="25"/>
  <c r="H141" i="25"/>
  <c r="K141" i="25"/>
  <c r="G141" i="25"/>
  <c r="I141" i="25"/>
  <c r="F141" i="25"/>
  <c r="D143" i="25"/>
  <c r="G142" i="25"/>
  <c r="F143" i="25"/>
  <c r="D113" i="15"/>
  <c r="K113" i="15"/>
  <c r="Q112" i="15"/>
  <c r="K112" i="15"/>
  <c r="G112" i="15"/>
  <c r="O112" i="15"/>
  <c r="J112" i="15"/>
  <c r="J111" i="15"/>
  <c r="K79" i="25"/>
  <c r="G79" i="25"/>
  <c r="D80" i="25"/>
  <c r="F79" i="25"/>
  <c r="E79" i="25"/>
  <c r="J79" i="25"/>
  <c r="H79" i="25"/>
  <c r="M79" i="25"/>
  <c r="K80" i="25"/>
  <c r="E80" i="25"/>
  <c r="J80" i="25"/>
  <c r="G80" i="25"/>
  <c r="M80" i="25"/>
  <c r="D81" i="25"/>
  <c r="F80" i="25"/>
  <c r="H80" i="25"/>
  <c r="D82" i="25"/>
  <c r="G82" i="25"/>
  <c r="F82" i="25"/>
  <c r="L113" i="15"/>
  <c r="Q113" i="15"/>
  <c r="N113" i="15"/>
  <c r="G113" i="15"/>
  <c r="O113" i="15"/>
  <c r="J113" i="15"/>
  <c r="D114" i="15"/>
  <c r="O114" i="15"/>
  <c r="K114" i="15"/>
  <c r="G114" i="15"/>
  <c r="J114" i="15"/>
  <c r="D115" i="15"/>
  <c r="L114" i="15"/>
  <c r="E82" i="25"/>
  <c r="K82" i="25"/>
  <c r="M82" i="25"/>
  <c r="H81" i="25"/>
  <c r="G81" i="25"/>
  <c r="E81" i="25"/>
  <c r="G143" i="25"/>
  <c r="D144" i="25"/>
  <c r="H143" i="25"/>
  <c r="D28" i="27"/>
  <c r="H27" i="27"/>
  <c r="F27" i="27"/>
  <c r="G27" i="27"/>
  <c r="E19" i="14"/>
  <c r="D20" i="14"/>
  <c r="F19" i="14"/>
  <c r="G19" i="14"/>
  <c r="K21" i="15"/>
  <c r="O21" i="15"/>
  <c r="Q21" i="15"/>
  <c r="G21" i="15"/>
  <c r="D22" i="15"/>
  <c r="J21" i="15"/>
  <c r="Q114" i="15"/>
  <c r="N114" i="15"/>
  <c r="L82" i="25"/>
  <c r="D83" i="25"/>
  <c r="F81" i="25"/>
  <c r="H19" i="14"/>
  <c r="F29" i="25"/>
  <c r="E29" i="25"/>
  <c r="D30" i="25"/>
  <c r="N29" i="25"/>
  <c r="M29" i="25"/>
  <c r="D63" i="25"/>
  <c r="G62" i="25"/>
  <c r="F62" i="25"/>
  <c r="E62" i="25"/>
  <c r="H62" i="25"/>
  <c r="M62" i="25"/>
  <c r="E28" i="25"/>
  <c r="F28" i="25"/>
  <c r="H28" i="25"/>
  <c r="G28" i="25"/>
  <c r="N28" i="25"/>
  <c r="M28" i="25"/>
  <c r="G36" i="27"/>
  <c r="D37" i="27"/>
  <c r="F36" i="27"/>
  <c r="I36" i="27"/>
  <c r="I27" i="27"/>
  <c r="I15" i="27"/>
  <c r="H15" i="27"/>
  <c r="D16" i="27"/>
  <c r="L21" i="15"/>
  <c r="L18" i="22"/>
  <c r="J18" i="22"/>
  <c r="G18" i="22"/>
  <c r="K18" i="22"/>
  <c r="D19" i="22"/>
  <c r="H142" i="25"/>
  <c r="F142" i="25"/>
  <c r="I26" i="27"/>
  <c r="G26" i="27"/>
  <c r="F26" i="27"/>
  <c r="H60" i="25"/>
  <c r="L60" i="25"/>
  <c r="E60" i="25"/>
  <c r="G60" i="25"/>
  <c r="N27" i="25"/>
  <c r="G27" i="25"/>
  <c r="M27" i="25"/>
  <c r="O27" i="25"/>
  <c r="K161" i="23"/>
  <c r="H161" i="23"/>
  <c r="D162" i="23"/>
  <c r="J115" i="22"/>
  <c r="K115" i="22"/>
  <c r="I115" i="22"/>
  <c r="D116" i="22"/>
  <c r="G111" i="22"/>
  <c r="I116" i="22"/>
  <c r="D117" i="22"/>
  <c r="D87" i="20"/>
  <c r="F86" i="20"/>
  <c r="E86" i="20"/>
  <c r="H86" i="20"/>
  <c r="G86" i="20"/>
  <c r="I86" i="20"/>
  <c r="D95" i="20"/>
  <c r="H94" i="20"/>
  <c r="F94" i="20"/>
  <c r="E94" i="20"/>
  <c r="D18" i="20"/>
  <c r="G17" i="20"/>
  <c r="D185" i="22"/>
  <c r="F184" i="22"/>
  <c r="F118" i="20"/>
  <c r="G118" i="20"/>
  <c r="D119" i="20"/>
  <c r="H118" i="20"/>
  <c r="D83" i="22"/>
  <c r="E81" i="22"/>
  <c r="H81" i="22"/>
  <c r="F81" i="22"/>
  <c r="D84" i="22"/>
  <c r="E83" i="22"/>
  <c r="F83" i="22"/>
  <c r="G83" i="22"/>
  <c r="H83" i="22"/>
  <c r="F119" i="20"/>
  <c r="D120" i="20"/>
  <c r="G119" i="20"/>
  <c r="H119" i="20"/>
  <c r="E119" i="20"/>
  <c r="F185" i="22"/>
  <c r="D187" i="22"/>
  <c r="D186" i="22"/>
  <c r="E185" i="22"/>
  <c r="D19" i="20"/>
  <c r="G19" i="20"/>
  <c r="G18" i="20"/>
  <c r="D20" i="20"/>
  <c r="D21" i="20"/>
  <c r="D22" i="20"/>
  <c r="I95" i="20"/>
  <c r="D96" i="20"/>
  <c r="E95" i="20"/>
  <c r="G95" i="20"/>
  <c r="H95" i="20"/>
  <c r="F95" i="20"/>
  <c r="H87" i="20"/>
  <c r="D88" i="20"/>
  <c r="F87" i="20"/>
  <c r="G87" i="20"/>
  <c r="I87" i="20"/>
  <c r="E87" i="20"/>
  <c r="E162" i="23"/>
  <c r="D163" i="23"/>
  <c r="F162" i="23"/>
  <c r="H162" i="23"/>
  <c r="K162" i="23"/>
  <c r="J162" i="23"/>
  <c r="G162" i="23"/>
  <c r="D20" i="22"/>
  <c r="K19" i="22"/>
  <c r="I19" i="22"/>
  <c r="L19" i="22"/>
  <c r="G19" i="22"/>
  <c r="J19" i="22"/>
  <c r="D17" i="27"/>
  <c r="G16" i="27"/>
  <c r="I16" i="27"/>
  <c r="H16" i="27"/>
  <c r="M63" i="25"/>
  <c r="D64" i="25"/>
  <c r="E63" i="25"/>
  <c r="H63" i="25"/>
  <c r="K63" i="25"/>
  <c r="G63" i="25"/>
  <c r="F63" i="25"/>
  <c r="I117" i="22"/>
  <c r="K117" i="22"/>
  <c r="J117" i="22"/>
  <c r="D118" i="22"/>
  <c r="D119" i="22"/>
  <c r="L117" i="22"/>
  <c r="I37" i="27"/>
  <c r="G37" i="27"/>
  <c r="H37" i="27"/>
  <c r="D38" i="27"/>
  <c r="F37" i="27"/>
  <c r="G30" i="25"/>
  <c r="D31" i="25"/>
  <c r="F30" i="25"/>
  <c r="M30" i="25"/>
  <c r="E30" i="25"/>
  <c r="H30" i="25"/>
  <c r="O30" i="25"/>
  <c r="I83" i="25"/>
  <c r="D84" i="25"/>
  <c r="D85" i="25"/>
  <c r="E83" i="25"/>
  <c r="F83" i="25"/>
  <c r="G22" i="15"/>
  <c r="K22" i="15"/>
  <c r="N22" i="15"/>
  <c r="L22" i="15"/>
  <c r="D23" i="15"/>
  <c r="J22" i="15"/>
  <c r="O22" i="15"/>
  <c r="Q22" i="15"/>
  <c r="H20" i="14"/>
  <c r="F20" i="14"/>
  <c r="G20" i="14"/>
  <c r="D21" i="14"/>
  <c r="E20" i="14"/>
  <c r="H28" i="27"/>
  <c r="G28" i="27"/>
  <c r="D29" i="27"/>
  <c r="F28" i="27"/>
  <c r="I28" i="27"/>
  <c r="D148" i="25"/>
  <c r="D145" i="25"/>
  <c r="F144" i="25"/>
  <c r="G144" i="25"/>
  <c r="D116" i="15"/>
  <c r="J115" i="15"/>
  <c r="L115" i="15"/>
  <c r="K115" i="15"/>
  <c r="N115" i="15"/>
  <c r="Q115" i="15"/>
  <c r="G115" i="15"/>
  <c r="O115" i="15"/>
  <c r="G145" i="25"/>
  <c r="D146" i="25"/>
  <c r="O23" i="15"/>
  <c r="N23" i="15"/>
  <c r="J23" i="15"/>
  <c r="D24" i="15"/>
  <c r="G23" i="15"/>
  <c r="Q23" i="15"/>
  <c r="L23" i="15"/>
  <c r="K23" i="15"/>
  <c r="G38" i="27"/>
  <c r="D39" i="27"/>
  <c r="F38" i="27"/>
  <c r="I38" i="27"/>
  <c r="H38" i="27"/>
  <c r="H17" i="27"/>
  <c r="G17" i="27"/>
  <c r="D18" i="27"/>
  <c r="D19" i="27"/>
  <c r="I17" i="27"/>
  <c r="L20" i="22"/>
  <c r="J20" i="22"/>
  <c r="G20" i="22"/>
  <c r="D21" i="22"/>
  <c r="I20" i="22"/>
  <c r="K20" i="22"/>
  <c r="D189" i="22"/>
  <c r="F187" i="22"/>
  <c r="E187" i="22"/>
  <c r="Q116" i="15"/>
  <c r="N116" i="15"/>
  <c r="J116" i="15"/>
  <c r="D117" i="15"/>
  <c r="O116" i="15"/>
  <c r="G116" i="15"/>
  <c r="K116" i="15"/>
  <c r="L116" i="15"/>
  <c r="G148" i="25"/>
  <c r="D149" i="25"/>
  <c r="H148" i="25"/>
  <c r="F148" i="25"/>
  <c r="G29" i="27"/>
  <c r="I29" i="27"/>
  <c r="D30" i="27"/>
  <c r="F29" i="27"/>
  <c r="H29" i="27"/>
  <c r="F21" i="14"/>
  <c r="G21" i="14"/>
  <c r="D22" i="14"/>
  <c r="H21" i="14"/>
  <c r="E21" i="14"/>
  <c r="F85" i="25"/>
  <c r="L85" i="25"/>
  <c r="E85" i="25"/>
  <c r="M85" i="25"/>
  <c r="D86" i="25"/>
  <c r="K85" i="25"/>
  <c r="E31" i="25"/>
  <c r="D38" i="25"/>
  <c r="H31" i="25"/>
  <c r="F31" i="25"/>
  <c r="K119" i="22"/>
  <c r="I119" i="22"/>
  <c r="J119" i="22"/>
  <c r="D120" i="22"/>
  <c r="G114" i="22"/>
  <c r="L119" i="22"/>
  <c r="H64" i="25"/>
  <c r="D65" i="25"/>
  <c r="G64" i="25"/>
  <c r="M64" i="25"/>
  <c r="F64" i="25"/>
  <c r="E64" i="25"/>
  <c r="K64" i="25"/>
  <c r="J163" i="23"/>
  <c r="G163" i="23"/>
  <c r="F163" i="23"/>
  <c r="D164" i="23"/>
  <c r="E163" i="23"/>
  <c r="K163" i="23"/>
  <c r="H163" i="23"/>
  <c r="E88" i="20"/>
  <c r="D89" i="20"/>
  <c r="F88" i="20"/>
  <c r="G88" i="20"/>
  <c r="H88" i="20"/>
  <c r="I88" i="20"/>
  <c r="H96" i="20"/>
  <c r="D97" i="20"/>
  <c r="F96" i="20"/>
  <c r="E96" i="20"/>
  <c r="I96" i="20"/>
  <c r="G96" i="20"/>
  <c r="D23" i="20"/>
  <c r="G22" i="20"/>
  <c r="F186" i="22"/>
  <c r="E186" i="22"/>
  <c r="G120" i="20"/>
  <c r="E120" i="20"/>
  <c r="F120" i="20"/>
  <c r="D121" i="20"/>
  <c r="H120" i="20"/>
  <c r="G84" i="22"/>
  <c r="D86" i="22"/>
  <c r="E84" i="22"/>
  <c r="F84" i="22"/>
  <c r="D85" i="22"/>
  <c r="H84" i="22"/>
  <c r="G86" i="22"/>
  <c r="E86" i="22"/>
  <c r="D88" i="22"/>
  <c r="G23" i="20"/>
  <c r="D24" i="20"/>
  <c r="D165" i="23"/>
  <c r="F164" i="23"/>
  <c r="E164" i="23"/>
  <c r="J164" i="23"/>
  <c r="K164" i="23"/>
  <c r="G164" i="23"/>
  <c r="H164" i="23"/>
  <c r="F30" i="27"/>
  <c r="I30" i="27"/>
  <c r="D31" i="27"/>
  <c r="G30" i="27"/>
  <c r="H30" i="27"/>
  <c r="G149" i="25"/>
  <c r="D150" i="25"/>
  <c r="F149" i="25"/>
  <c r="D151" i="25"/>
  <c r="K149" i="25"/>
  <c r="I149" i="25"/>
  <c r="H149" i="25"/>
  <c r="Q117" i="15"/>
  <c r="D118" i="15"/>
  <c r="J117" i="15"/>
  <c r="G117" i="15"/>
  <c r="K117" i="15"/>
  <c r="N117" i="15"/>
  <c r="L117" i="15"/>
  <c r="O117" i="15"/>
  <c r="D190" i="22"/>
  <c r="F189" i="22"/>
  <c r="E189" i="22"/>
  <c r="D22" i="22"/>
  <c r="K21" i="22"/>
  <c r="I21" i="22"/>
  <c r="J21" i="22"/>
  <c r="G21" i="22"/>
  <c r="L21" i="22"/>
  <c r="I39" i="27"/>
  <c r="F39" i="27"/>
  <c r="H39" i="27"/>
  <c r="D40" i="27"/>
  <c r="G39" i="27"/>
  <c r="O24" i="15"/>
  <c r="L24" i="15"/>
  <c r="J24" i="15"/>
  <c r="D25" i="15"/>
  <c r="D26" i="15"/>
  <c r="Q24" i="15"/>
  <c r="G24" i="15"/>
  <c r="N24" i="15"/>
  <c r="K24" i="15"/>
  <c r="D147" i="25"/>
  <c r="G147" i="25"/>
  <c r="G146" i="25"/>
  <c r="F85" i="22"/>
  <c r="G85" i="22"/>
  <c r="H85" i="22"/>
  <c r="E85" i="22"/>
  <c r="F121" i="20"/>
  <c r="E121" i="20"/>
  <c r="H121" i="20"/>
  <c r="G121" i="20"/>
  <c r="D122" i="20"/>
  <c r="G97" i="20"/>
  <c r="F97" i="20"/>
  <c r="D98" i="20"/>
  <c r="E97" i="20"/>
  <c r="H97" i="20"/>
  <c r="I97" i="20"/>
  <c r="D90" i="20"/>
  <c r="I89" i="20"/>
  <c r="H89" i="20"/>
  <c r="G89" i="20"/>
  <c r="F89" i="20"/>
  <c r="E89" i="20"/>
  <c r="H65" i="25"/>
  <c r="M65" i="25"/>
  <c r="E65" i="25"/>
  <c r="F65" i="25"/>
  <c r="K65" i="25"/>
  <c r="G65" i="25"/>
  <c r="D66" i="25"/>
  <c r="J120" i="22"/>
  <c r="L120" i="22"/>
  <c r="K120" i="22"/>
  <c r="G115" i="22"/>
  <c r="D121" i="22"/>
  <c r="I120" i="22"/>
  <c r="M38" i="25"/>
  <c r="K38" i="25"/>
  <c r="F38" i="25"/>
  <c r="D39" i="25"/>
  <c r="E38" i="25"/>
  <c r="G38" i="25"/>
  <c r="N38" i="25"/>
  <c r="H38" i="25"/>
  <c r="H86" i="25"/>
  <c r="M86" i="25"/>
  <c r="D87" i="25"/>
  <c r="F86" i="25"/>
  <c r="G86" i="25"/>
  <c r="E86" i="25"/>
  <c r="K86" i="25"/>
  <c r="L86" i="25"/>
  <c r="G22" i="14"/>
  <c r="E22" i="14"/>
  <c r="D23" i="14"/>
  <c r="H22" i="14"/>
  <c r="F22" i="14"/>
  <c r="G19" i="27"/>
  <c r="D20" i="27"/>
  <c r="J121" i="22"/>
  <c r="D122" i="22"/>
  <c r="I121" i="22"/>
  <c r="L121" i="22"/>
  <c r="K121" i="22"/>
  <c r="G116" i="22"/>
  <c r="M66" i="25"/>
  <c r="E66" i="25"/>
  <c r="G66" i="25"/>
  <c r="H66" i="25"/>
  <c r="D67" i="25"/>
  <c r="F66" i="25"/>
  <c r="K66" i="25"/>
  <c r="D91" i="20"/>
  <c r="G90" i="20"/>
  <c r="I90" i="20"/>
  <c r="F90" i="20"/>
  <c r="E90" i="20"/>
  <c r="H90" i="20"/>
  <c r="H98" i="20"/>
  <c r="G98" i="20"/>
  <c r="D99" i="20"/>
  <c r="I98" i="20"/>
  <c r="F98" i="20"/>
  <c r="E98" i="20"/>
  <c r="L26" i="15"/>
  <c r="D27" i="15"/>
  <c r="J26" i="15"/>
  <c r="G26" i="15"/>
  <c r="N26" i="15"/>
  <c r="Q26" i="15"/>
  <c r="O26" i="15"/>
  <c r="K26" i="15"/>
  <c r="H40" i="27"/>
  <c r="F40" i="27"/>
  <c r="D41" i="27"/>
  <c r="I40" i="27"/>
  <c r="G40" i="27"/>
  <c r="D23" i="22"/>
  <c r="K22" i="22"/>
  <c r="I22" i="22"/>
  <c r="L22" i="22"/>
  <c r="G22" i="22"/>
  <c r="J22" i="22"/>
  <c r="E190" i="22"/>
  <c r="F190" i="22"/>
  <c r="E151" i="25"/>
  <c r="K151" i="25"/>
  <c r="H151" i="25"/>
  <c r="D152" i="25"/>
  <c r="I151" i="25"/>
  <c r="F151" i="25"/>
  <c r="G151" i="25"/>
  <c r="E150" i="25"/>
  <c r="F150" i="25"/>
  <c r="H150" i="25"/>
  <c r="G150" i="25"/>
  <c r="K150" i="25"/>
  <c r="I150" i="25"/>
  <c r="K165" i="23"/>
  <c r="D166" i="23"/>
  <c r="F165" i="23"/>
  <c r="H165" i="23"/>
  <c r="G165" i="23"/>
  <c r="J165" i="23"/>
  <c r="E165" i="23"/>
  <c r="H20" i="27"/>
  <c r="I20" i="27"/>
  <c r="D21" i="27"/>
  <c r="G20" i="27"/>
  <c r="H23" i="14"/>
  <c r="F23" i="14"/>
  <c r="G23" i="14"/>
  <c r="E23" i="14"/>
  <c r="D24" i="14"/>
  <c r="M87" i="25"/>
  <c r="G87" i="25"/>
  <c r="L87" i="25"/>
  <c r="D88" i="25"/>
  <c r="F87" i="25"/>
  <c r="H87" i="25"/>
  <c r="E87" i="25"/>
  <c r="K87" i="25"/>
  <c r="N39" i="25"/>
  <c r="H39" i="25"/>
  <c r="E39" i="25"/>
  <c r="K39" i="25"/>
  <c r="D40" i="25"/>
  <c r="F39" i="25"/>
  <c r="M39" i="25"/>
  <c r="G39" i="25"/>
  <c r="F122" i="20"/>
  <c r="D123" i="20"/>
  <c r="G122" i="20"/>
  <c r="H122" i="20"/>
  <c r="E122" i="20"/>
  <c r="L25" i="15"/>
  <c r="K25" i="15"/>
  <c r="N25" i="15"/>
  <c r="Q25" i="15"/>
  <c r="O25" i="15"/>
  <c r="J25" i="15"/>
  <c r="Q118" i="15"/>
  <c r="O118" i="15"/>
  <c r="D119" i="15"/>
  <c r="G118" i="15"/>
  <c r="K118" i="15"/>
  <c r="N118" i="15"/>
  <c r="J118" i="15"/>
  <c r="L118" i="15"/>
  <c r="F31" i="27"/>
  <c r="G31" i="27"/>
  <c r="H31" i="27"/>
  <c r="I31" i="27"/>
  <c r="D25" i="20"/>
  <c r="G24" i="20"/>
  <c r="G88" i="22"/>
  <c r="D89" i="22"/>
  <c r="E88" i="22"/>
  <c r="G25" i="20"/>
  <c r="D26" i="20"/>
  <c r="J119" i="15"/>
  <c r="G119" i="15"/>
  <c r="L119" i="15"/>
  <c r="Q119" i="15"/>
  <c r="N119" i="15"/>
  <c r="K119" i="15"/>
  <c r="O119" i="15"/>
  <c r="D120" i="15"/>
  <c r="F40" i="25"/>
  <c r="E40" i="25"/>
  <c r="D41" i="25"/>
  <c r="G40" i="25"/>
  <c r="G88" i="25"/>
  <c r="L88" i="25"/>
  <c r="D89" i="25"/>
  <c r="M88" i="25"/>
  <c r="E88" i="25"/>
  <c r="K88" i="25"/>
  <c r="F88" i="25"/>
  <c r="D24" i="22"/>
  <c r="K23" i="22"/>
  <c r="I23" i="22"/>
  <c r="J23" i="22"/>
  <c r="G23" i="22"/>
  <c r="L23" i="22"/>
  <c r="O27" i="15"/>
  <c r="J27" i="15"/>
  <c r="K27" i="15"/>
  <c r="L27" i="15"/>
  <c r="N27" i="15"/>
  <c r="G27" i="15"/>
  <c r="Q27" i="15"/>
  <c r="D28" i="15"/>
  <c r="G67" i="25"/>
  <c r="K67" i="25"/>
  <c r="M67" i="25"/>
  <c r="F67" i="25"/>
  <c r="H67" i="25"/>
  <c r="E67" i="25"/>
  <c r="D123" i="22"/>
  <c r="K122" i="22"/>
  <c r="I122" i="22"/>
  <c r="J122" i="22"/>
  <c r="L122" i="22"/>
  <c r="G117" i="22"/>
  <c r="G89" i="22"/>
  <c r="D90" i="22"/>
  <c r="E89" i="22"/>
  <c r="E123" i="20"/>
  <c r="H123" i="20"/>
  <c r="D124" i="20"/>
  <c r="G123" i="20"/>
  <c r="F123" i="20"/>
  <c r="H24" i="14"/>
  <c r="F24" i="14"/>
  <c r="G24" i="14"/>
  <c r="E24" i="14"/>
  <c r="D25" i="14"/>
  <c r="D22" i="27"/>
  <c r="D23" i="27"/>
  <c r="I21" i="27"/>
  <c r="H21" i="27"/>
  <c r="G21" i="27"/>
  <c r="D167" i="23"/>
  <c r="G166" i="23"/>
  <c r="H166" i="23"/>
  <c r="K166" i="23"/>
  <c r="E166" i="23"/>
  <c r="J166" i="23"/>
  <c r="F166" i="23"/>
  <c r="D153" i="25"/>
  <c r="H152" i="25"/>
  <c r="G152" i="25"/>
  <c r="E152" i="25"/>
  <c r="K152" i="25"/>
  <c r="I152" i="25"/>
  <c r="F152" i="25"/>
  <c r="G41" i="27"/>
  <c r="I41" i="27"/>
  <c r="H41" i="27"/>
  <c r="F41" i="27"/>
  <c r="D42" i="27"/>
  <c r="G99" i="20"/>
  <c r="E99" i="20"/>
  <c r="F99" i="20"/>
  <c r="D100" i="20"/>
  <c r="H99" i="20"/>
  <c r="I99" i="20"/>
  <c r="I91" i="20"/>
  <c r="F91" i="20"/>
  <c r="H91" i="20"/>
  <c r="G91" i="20"/>
  <c r="E91" i="20"/>
  <c r="I100" i="20"/>
  <c r="E100" i="20"/>
  <c r="G100" i="20"/>
  <c r="H100" i="20"/>
  <c r="D101" i="20"/>
  <c r="F100" i="20"/>
  <c r="G42" i="27"/>
  <c r="I42" i="27"/>
  <c r="D43" i="27"/>
  <c r="F42" i="27"/>
  <c r="H42" i="27"/>
  <c r="K167" i="23"/>
  <c r="J167" i="23"/>
  <c r="F167" i="23"/>
  <c r="D168" i="23"/>
  <c r="E167" i="23"/>
  <c r="G167" i="23"/>
  <c r="H167" i="23"/>
  <c r="E23" i="27"/>
  <c r="G23" i="27"/>
  <c r="H23" i="27"/>
  <c r="I23" i="27"/>
  <c r="D125" i="20"/>
  <c r="G124" i="20"/>
  <c r="E124" i="20"/>
  <c r="H124" i="20"/>
  <c r="F124" i="20"/>
  <c r="E90" i="22"/>
  <c r="G90" i="22"/>
  <c r="D91" i="22"/>
  <c r="D124" i="22"/>
  <c r="L123" i="22"/>
  <c r="I123" i="22"/>
  <c r="G118" i="22"/>
  <c r="J123" i="22"/>
  <c r="K123" i="22"/>
  <c r="L24" i="22"/>
  <c r="J24" i="22"/>
  <c r="G24" i="22"/>
  <c r="K24" i="22"/>
  <c r="D25" i="22"/>
  <c r="I24" i="22"/>
  <c r="E89" i="25"/>
  <c r="L89" i="25"/>
  <c r="K89" i="25"/>
  <c r="D90" i="25"/>
  <c r="M89" i="25"/>
  <c r="G89" i="25"/>
  <c r="F89" i="25"/>
  <c r="H89" i="25"/>
  <c r="M41" i="25"/>
  <c r="D42" i="25"/>
  <c r="F41" i="25"/>
  <c r="G41" i="25"/>
  <c r="N41" i="25"/>
  <c r="E41" i="25"/>
  <c r="D121" i="15"/>
  <c r="G120" i="15"/>
  <c r="Q120" i="15"/>
  <c r="O120" i="15"/>
  <c r="L120" i="15"/>
  <c r="J120" i="15"/>
  <c r="N120" i="15"/>
  <c r="K120" i="15"/>
  <c r="F153" i="25"/>
  <c r="H153" i="25"/>
  <c r="I153" i="25"/>
  <c r="K153" i="25"/>
  <c r="G153" i="25"/>
  <c r="D154" i="25"/>
  <c r="E153" i="25"/>
  <c r="G25" i="14"/>
  <c r="E25" i="14"/>
  <c r="H25" i="14"/>
  <c r="F25" i="14"/>
  <c r="D26" i="14"/>
  <c r="K28" i="15"/>
  <c r="Q28" i="15"/>
  <c r="L28" i="15"/>
  <c r="N28" i="15"/>
  <c r="G28" i="15"/>
  <c r="O28" i="15"/>
  <c r="D29" i="15"/>
  <c r="J28" i="15"/>
  <c r="G26" i="20"/>
  <c r="D27" i="20"/>
  <c r="K121" i="15"/>
  <c r="N121" i="15"/>
  <c r="D122" i="15"/>
  <c r="O121" i="15"/>
  <c r="L121" i="15"/>
  <c r="J121" i="15"/>
  <c r="Q121" i="15"/>
  <c r="G121" i="15"/>
  <c r="D26" i="22"/>
  <c r="K25" i="22"/>
  <c r="I25" i="22"/>
  <c r="L25" i="22"/>
  <c r="G25" i="22"/>
  <c r="J25" i="22"/>
  <c r="L124" i="22"/>
  <c r="I124" i="22"/>
  <c r="J124" i="22"/>
  <c r="D125" i="22"/>
  <c r="K124" i="22"/>
  <c r="G119" i="22"/>
  <c r="G125" i="20"/>
  <c r="H125" i="20"/>
  <c r="D126" i="20"/>
  <c r="F125" i="20"/>
  <c r="E125" i="20"/>
  <c r="E168" i="23"/>
  <c r="K168" i="23"/>
  <c r="D169" i="23"/>
  <c r="J168" i="23"/>
  <c r="G168" i="23"/>
  <c r="H168" i="23"/>
  <c r="F168" i="23"/>
  <c r="D28" i="20"/>
  <c r="G27" i="20"/>
  <c r="D30" i="15"/>
  <c r="Q29" i="15"/>
  <c r="K29" i="15"/>
  <c r="L29" i="15"/>
  <c r="J29" i="15"/>
  <c r="O29" i="15"/>
  <c r="N29" i="15"/>
  <c r="G29" i="15"/>
  <c r="H26" i="14"/>
  <c r="D27" i="14"/>
  <c r="D28" i="14"/>
  <c r="E26" i="14"/>
  <c r="F26" i="14"/>
  <c r="G26" i="14"/>
  <c r="D155" i="25"/>
  <c r="K154" i="25"/>
  <c r="F154" i="25"/>
  <c r="H154" i="25"/>
  <c r="I154" i="25"/>
  <c r="G154" i="25"/>
  <c r="K42" i="25"/>
  <c r="E42" i="25"/>
  <c r="M42" i="25"/>
  <c r="N42" i="25"/>
  <c r="F42" i="25"/>
  <c r="D43" i="25"/>
  <c r="G42" i="25"/>
  <c r="K90" i="25"/>
  <c r="M90" i="25"/>
  <c r="L90" i="25"/>
  <c r="F90" i="25"/>
  <c r="D91" i="25"/>
  <c r="H90" i="25"/>
  <c r="G90" i="25"/>
  <c r="E90" i="25"/>
  <c r="D94" i="22"/>
  <c r="G91" i="22"/>
  <c r="D92" i="22"/>
  <c r="E91" i="22"/>
  <c r="D44" i="27"/>
  <c r="G43" i="27"/>
  <c r="I43" i="27"/>
  <c r="F43" i="27"/>
  <c r="H43" i="27"/>
  <c r="D102" i="20"/>
  <c r="F101" i="20"/>
  <c r="G101" i="20"/>
  <c r="E101" i="20"/>
  <c r="H101" i="20"/>
  <c r="I101" i="20"/>
  <c r="D45" i="27"/>
  <c r="G44" i="27"/>
  <c r="F44" i="27"/>
  <c r="I44" i="27"/>
  <c r="H44" i="27"/>
  <c r="D156" i="25"/>
  <c r="G155" i="25"/>
  <c r="F155" i="25"/>
  <c r="I155" i="25"/>
  <c r="K155" i="25"/>
  <c r="H28" i="14"/>
  <c r="G28" i="14"/>
  <c r="E28" i="14"/>
  <c r="F28" i="14"/>
  <c r="D29" i="14"/>
  <c r="G28" i="20"/>
  <c r="D29" i="20"/>
  <c r="D127" i="20"/>
  <c r="H126" i="20"/>
  <c r="G126" i="20"/>
  <c r="E126" i="20"/>
  <c r="F126" i="20"/>
  <c r="L26" i="22"/>
  <c r="J26" i="22"/>
  <c r="G26" i="22"/>
  <c r="D27" i="22"/>
  <c r="I26" i="22"/>
  <c r="K26" i="22"/>
  <c r="O122" i="15"/>
  <c r="N122" i="15"/>
  <c r="L122" i="15"/>
  <c r="K122" i="15"/>
  <c r="D123" i="15"/>
  <c r="G122" i="15"/>
  <c r="J122" i="15"/>
  <c r="Q122" i="15"/>
  <c r="G102" i="20"/>
  <c r="F102" i="20"/>
  <c r="E102" i="20"/>
  <c r="D103" i="20"/>
  <c r="F92" i="22"/>
  <c r="E92" i="22"/>
  <c r="G92" i="22"/>
  <c r="D93" i="22"/>
  <c r="H92" i="22"/>
  <c r="E94" i="22"/>
  <c r="D95" i="22"/>
  <c r="G94" i="22"/>
  <c r="M91" i="25"/>
  <c r="E91" i="25"/>
  <c r="L91" i="25"/>
  <c r="G91" i="25"/>
  <c r="K91" i="25"/>
  <c r="H91" i="25"/>
  <c r="F91" i="25"/>
  <c r="D92" i="25"/>
  <c r="F43" i="25"/>
  <c r="K43" i="25"/>
  <c r="E43" i="25"/>
  <c r="N43" i="25"/>
  <c r="G43" i="25"/>
  <c r="M43" i="25"/>
  <c r="D44" i="25"/>
  <c r="Q30" i="15"/>
  <c r="D31" i="15"/>
  <c r="O30" i="15"/>
  <c r="K30" i="15"/>
  <c r="L30" i="15"/>
  <c r="J30" i="15"/>
  <c r="G30" i="15"/>
  <c r="N30" i="15"/>
  <c r="G169" i="23"/>
  <c r="H169" i="23"/>
  <c r="J169" i="23"/>
  <c r="E169" i="23"/>
  <c r="F169" i="23"/>
  <c r="K169" i="23"/>
  <c r="D170" i="23"/>
  <c r="G120" i="22"/>
  <c r="I125" i="22"/>
  <c r="L125" i="22"/>
  <c r="K125" i="22"/>
  <c r="D126" i="22"/>
  <c r="J125" i="22"/>
  <c r="G121" i="22"/>
  <c r="D127" i="22"/>
  <c r="L126" i="22"/>
  <c r="J126" i="22"/>
  <c r="I126" i="22"/>
  <c r="K126" i="22"/>
  <c r="K92" i="25"/>
  <c r="H92" i="25"/>
  <c r="D93" i="25"/>
  <c r="F92" i="25"/>
  <c r="M92" i="25"/>
  <c r="G92" i="25"/>
  <c r="E92" i="25"/>
  <c r="L92" i="25"/>
  <c r="E93" i="22"/>
  <c r="F93" i="22"/>
  <c r="G93" i="22"/>
  <c r="H93" i="22"/>
  <c r="E103" i="20"/>
  <c r="G103" i="20"/>
  <c r="D28" i="22"/>
  <c r="K27" i="22"/>
  <c r="I27" i="22"/>
  <c r="J27" i="22"/>
  <c r="L27" i="22"/>
  <c r="G27" i="22"/>
  <c r="G127" i="20"/>
  <c r="H127" i="20"/>
  <c r="E127" i="20"/>
  <c r="D128" i="20"/>
  <c r="D157" i="25"/>
  <c r="G156" i="25"/>
  <c r="F156" i="25"/>
  <c r="I156" i="25"/>
  <c r="K156" i="25"/>
  <c r="D171" i="23"/>
  <c r="G170" i="23"/>
  <c r="K170" i="23"/>
  <c r="E170" i="23"/>
  <c r="J170" i="23"/>
  <c r="F170" i="23"/>
  <c r="H170" i="23"/>
  <c r="L31" i="15"/>
  <c r="D32" i="15"/>
  <c r="O31" i="15"/>
  <c r="G31" i="15"/>
  <c r="Q31" i="15"/>
  <c r="K31" i="15"/>
  <c r="J31" i="15"/>
  <c r="N31" i="15"/>
  <c r="K44" i="25"/>
  <c r="N44" i="25"/>
  <c r="M44" i="25"/>
  <c r="D45" i="25"/>
  <c r="E44" i="25"/>
  <c r="G44" i="25"/>
  <c r="F44" i="25"/>
  <c r="G95" i="22"/>
  <c r="D96" i="22"/>
  <c r="E95" i="22"/>
  <c r="D124" i="15"/>
  <c r="Q123" i="15"/>
  <c r="O123" i="15"/>
  <c r="N123" i="15"/>
  <c r="K123" i="15"/>
  <c r="G123" i="15"/>
  <c r="L123" i="15"/>
  <c r="J123" i="15"/>
  <c r="G29" i="20"/>
  <c r="D30" i="20"/>
  <c r="G29" i="14"/>
  <c r="D30" i="14"/>
  <c r="F29" i="14"/>
  <c r="E29" i="14"/>
  <c r="H29" i="14"/>
  <c r="D46" i="27"/>
  <c r="G45" i="27"/>
  <c r="F45" i="27"/>
  <c r="D47" i="27"/>
  <c r="G46" i="27"/>
  <c r="F46" i="27"/>
  <c r="H30" i="14"/>
  <c r="F30" i="14"/>
  <c r="D31" i="14"/>
  <c r="G30" i="14"/>
  <c r="E30" i="14"/>
  <c r="D31" i="20"/>
  <c r="G30" i="20"/>
  <c r="F45" i="25"/>
  <c r="K45" i="25"/>
  <c r="E45" i="25"/>
  <c r="H45" i="25"/>
  <c r="G45" i="25"/>
  <c r="N45" i="25"/>
  <c r="D46" i="25"/>
  <c r="M45" i="25"/>
  <c r="J32" i="15"/>
  <c r="L32" i="15"/>
  <c r="G32" i="15"/>
  <c r="N32" i="15"/>
  <c r="K32" i="15"/>
  <c r="Q32" i="15"/>
  <c r="O32" i="15"/>
  <c r="D33" i="15"/>
  <c r="D158" i="25"/>
  <c r="G157" i="25"/>
  <c r="F157" i="25"/>
  <c r="K157" i="25"/>
  <c r="I157" i="25"/>
  <c r="L28" i="22"/>
  <c r="J28" i="22"/>
  <c r="G28" i="22"/>
  <c r="K28" i="22"/>
  <c r="D29" i="22"/>
  <c r="I28" i="22"/>
  <c r="D128" i="22"/>
  <c r="K127" i="22"/>
  <c r="J127" i="22"/>
  <c r="L127" i="22"/>
  <c r="I127" i="22"/>
  <c r="G122" i="22"/>
  <c r="Q124" i="15"/>
  <c r="O124" i="15"/>
  <c r="N124" i="15"/>
  <c r="L124" i="15"/>
  <c r="K124" i="15"/>
  <c r="G124" i="15"/>
  <c r="D125" i="15"/>
  <c r="J124" i="15"/>
  <c r="G96" i="22"/>
  <c r="D97" i="22"/>
  <c r="E96" i="22"/>
  <c r="K171" i="23"/>
  <c r="H171" i="23"/>
  <c r="G171" i="23"/>
  <c r="D172" i="23"/>
  <c r="E171" i="23"/>
  <c r="J171" i="23"/>
  <c r="F171" i="23"/>
  <c r="H128" i="20"/>
  <c r="G128" i="20"/>
  <c r="E128" i="20"/>
  <c r="D129" i="20"/>
  <c r="M93" i="25"/>
  <c r="F93" i="25"/>
  <c r="D94" i="25"/>
  <c r="L93" i="25"/>
  <c r="K93" i="25"/>
  <c r="E93" i="25"/>
  <c r="G93" i="25"/>
  <c r="G94" i="25"/>
  <c r="E94" i="25"/>
  <c r="L94" i="25"/>
  <c r="K94" i="25"/>
  <c r="M94" i="25"/>
  <c r="D95" i="25"/>
  <c r="F94" i="25"/>
  <c r="D130" i="20"/>
  <c r="H129" i="20"/>
  <c r="F129" i="20"/>
  <c r="G129" i="20"/>
  <c r="E129" i="20"/>
  <c r="J172" i="23"/>
  <c r="K172" i="23"/>
  <c r="H172" i="23"/>
  <c r="G172" i="23"/>
  <c r="D173" i="23"/>
  <c r="E172" i="23"/>
  <c r="F172" i="23"/>
  <c r="D98" i="22"/>
  <c r="E97" i="22"/>
  <c r="D191" i="22"/>
  <c r="E29" i="22"/>
  <c r="L29" i="22"/>
  <c r="J29" i="22"/>
  <c r="G29" i="22"/>
  <c r="K29" i="22"/>
  <c r="I29" i="22"/>
  <c r="D30" i="22"/>
  <c r="N46" i="25"/>
  <c r="D47" i="25"/>
  <c r="F46" i="25"/>
  <c r="H46" i="25"/>
  <c r="E46" i="25"/>
  <c r="G46" i="25"/>
  <c r="E31" i="14"/>
  <c r="H31" i="14"/>
  <c r="D32" i="14"/>
  <c r="G31" i="14"/>
  <c r="F31" i="14"/>
  <c r="K125" i="15"/>
  <c r="O125" i="15"/>
  <c r="G125" i="15"/>
  <c r="J125" i="15"/>
  <c r="D126" i="15"/>
  <c r="Q125" i="15"/>
  <c r="N125" i="15"/>
  <c r="L125" i="15"/>
  <c r="I128" i="22"/>
  <c r="D129" i="22"/>
  <c r="G123" i="22"/>
  <c r="K128" i="22"/>
  <c r="L128" i="22"/>
  <c r="J128" i="22"/>
  <c r="D159" i="25"/>
  <c r="G158" i="25"/>
  <c r="F158" i="25"/>
  <c r="I158" i="25"/>
  <c r="K158" i="25"/>
  <c r="Q33" i="15"/>
  <c r="J33" i="15"/>
  <c r="G33" i="15"/>
  <c r="N33" i="15"/>
  <c r="D34" i="15"/>
  <c r="L33" i="15"/>
  <c r="O33" i="15"/>
  <c r="K33" i="15"/>
  <c r="D32" i="20"/>
  <c r="G31" i="20"/>
  <c r="D48" i="27"/>
  <c r="G47" i="27"/>
  <c r="F47" i="27"/>
  <c r="F48" i="27"/>
  <c r="G48" i="27"/>
  <c r="D33" i="20"/>
  <c r="G32" i="20"/>
  <c r="N34" i="15"/>
  <c r="D35" i="15"/>
  <c r="Q34" i="15"/>
  <c r="K34" i="15"/>
  <c r="J34" i="15"/>
  <c r="L34" i="15"/>
  <c r="G34" i="15"/>
  <c r="O34" i="15"/>
  <c r="G124" i="22"/>
  <c r="D130" i="22"/>
  <c r="I129" i="22"/>
  <c r="K129" i="22"/>
  <c r="L129" i="22"/>
  <c r="J129" i="22"/>
  <c r="F32" i="14"/>
  <c r="D33" i="14"/>
  <c r="E32" i="14"/>
  <c r="H32" i="14"/>
  <c r="G32" i="14"/>
  <c r="D192" i="22"/>
  <c r="E191" i="22"/>
  <c r="F191" i="22"/>
  <c r="G98" i="22"/>
  <c r="D99" i="22"/>
  <c r="D101" i="22"/>
  <c r="E98" i="22"/>
  <c r="D160" i="25"/>
  <c r="G159" i="25"/>
  <c r="K159" i="25"/>
  <c r="I159" i="25"/>
  <c r="F159" i="25"/>
  <c r="D127" i="15"/>
  <c r="N126" i="15"/>
  <c r="L126" i="15"/>
  <c r="K126" i="15"/>
  <c r="J126" i="15"/>
  <c r="G126" i="15"/>
  <c r="O126" i="15"/>
  <c r="Q126" i="15"/>
  <c r="D48" i="25"/>
  <c r="E47" i="25"/>
  <c r="G47" i="25"/>
  <c r="H47" i="25"/>
  <c r="F47" i="25"/>
  <c r="L30" i="22"/>
  <c r="J30" i="22"/>
  <c r="G30" i="22"/>
  <c r="D31" i="22"/>
  <c r="K30" i="22"/>
  <c r="E30" i="22"/>
  <c r="I30" i="22"/>
  <c r="D174" i="23"/>
  <c r="J173" i="23"/>
  <c r="E173" i="23"/>
  <c r="K173" i="23"/>
  <c r="G173" i="23"/>
  <c r="F173" i="23"/>
  <c r="H173" i="23"/>
  <c r="G130" i="20"/>
  <c r="H130" i="20"/>
  <c r="F130" i="20"/>
  <c r="E130" i="20"/>
  <c r="D131" i="20"/>
  <c r="M95" i="25"/>
  <c r="D96" i="25"/>
  <c r="F95" i="25"/>
  <c r="L95" i="25"/>
  <c r="G95" i="25"/>
  <c r="E95" i="25"/>
  <c r="K95" i="25"/>
  <c r="E31" i="22"/>
  <c r="L31" i="22"/>
  <c r="J31" i="22"/>
  <c r="G31" i="22"/>
  <c r="K31" i="22"/>
  <c r="I31" i="22"/>
  <c r="D32" i="22"/>
  <c r="E48" i="25"/>
  <c r="F48" i="25"/>
  <c r="G127" i="15"/>
  <c r="O127" i="15"/>
  <c r="D128" i="15"/>
  <c r="K127" i="15"/>
  <c r="J127" i="15"/>
  <c r="Q127" i="15"/>
  <c r="L127" i="15"/>
  <c r="N127" i="15"/>
  <c r="E99" i="22"/>
  <c r="D100" i="22"/>
  <c r="G99" i="22"/>
  <c r="H99" i="22"/>
  <c r="F99" i="22"/>
  <c r="D193" i="22"/>
  <c r="D195" i="22"/>
  <c r="E192" i="22"/>
  <c r="K35" i="15"/>
  <c r="Q35" i="15"/>
  <c r="N35" i="15"/>
  <c r="J35" i="15"/>
  <c r="G35" i="15"/>
  <c r="D36" i="15"/>
  <c r="O35" i="15"/>
  <c r="L35" i="15"/>
  <c r="G96" i="25"/>
  <c r="L96" i="25"/>
  <c r="D97" i="25"/>
  <c r="M96" i="25"/>
  <c r="E96" i="25"/>
  <c r="K96" i="25"/>
  <c r="F96" i="25"/>
  <c r="D132" i="20"/>
  <c r="E131" i="20"/>
  <c r="G131" i="20"/>
  <c r="F131" i="20"/>
  <c r="H131" i="20"/>
  <c r="D175" i="23"/>
  <c r="E174" i="23"/>
  <c r="K174" i="23"/>
  <c r="F174" i="23"/>
  <c r="G174" i="23"/>
  <c r="J174" i="23"/>
  <c r="H174" i="23"/>
  <c r="G160" i="25"/>
  <c r="F160" i="25"/>
  <c r="I160" i="25"/>
  <c r="D161" i="25"/>
  <c r="K160" i="25"/>
  <c r="G101" i="22"/>
  <c r="E101" i="22"/>
  <c r="D102" i="22"/>
  <c r="E33" i="14"/>
  <c r="D34" i="14"/>
  <c r="H33" i="14"/>
  <c r="F33" i="14"/>
  <c r="G33" i="14"/>
  <c r="I130" i="22"/>
  <c r="E130" i="22"/>
  <c r="G125" i="22"/>
  <c r="K130" i="22"/>
  <c r="L130" i="22"/>
  <c r="J130" i="22"/>
  <c r="D131" i="22"/>
  <c r="G33" i="20"/>
  <c r="E33" i="20"/>
  <c r="D34" i="20"/>
  <c r="G34" i="20"/>
  <c r="D35" i="20"/>
  <c r="E34" i="20"/>
  <c r="G126" i="22"/>
  <c r="J131" i="22"/>
  <c r="I131" i="22"/>
  <c r="D132" i="22"/>
  <c r="K131" i="22"/>
  <c r="L131" i="22"/>
  <c r="E131" i="22"/>
  <c r="E102" i="22"/>
  <c r="G102" i="22"/>
  <c r="D103" i="22"/>
  <c r="H175" i="23"/>
  <c r="G175" i="23"/>
  <c r="K175" i="23"/>
  <c r="D176" i="23"/>
  <c r="F175" i="23"/>
  <c r="E175" i="23"/>
  <c r="J175" i="23"/>
  <c r="F97" i="25"/>
  <c r="M97" i="25"/>
  <c r="G97" i="25"/>
  <c r="L97" i="25"/>
  <c r="K97" i="25"/>
  <c r="E97" i="25"/>
  <c r="D98" i="25"/>
  <c r="F193" i="22"/>
  <c r="D194" i="22"/>
  <c r="E193" i="22"/>
  <c r="E100" i="22"/>
  <c r="F100" i="22"/>
  <c r="G100" i="22"/>
  <c r="H100" i="22"/>
  <c r="L32" i="22"/>
  <c r="J32" i="22"/>
  <c r="G32" i="22"/>
  <c r="D33" i="22"/>
  <c r="K32" i="22"/>
  <c r="E32" i="22"/>
  <c r="I32" i="22"/>
  <c r="G34" i="14"/>
  <c r="F34" i="14"/>
  <c r="D35" i="14"/>
  <c r="H34" i="14"/>
  <c r="E34" i="14"/>
  <c r="D162" i="25"/>
  <c r="K161" i="25"/>
  <c r="I161" i="25"/>
  <c r="F161" i="25"/>
  <c r="G161" i="25"/>
  <c r="F132" i="20"/>
  <c r="D133" i="20"/>
  <c r="G132" i="20"/>
  <c r="H132" i="20"/>
  <c r="E132" i="20"/>
  <c r="D37" i="15"/>
  <c r="L36" i="15"/>
  <c r="N36" i="15"/>
  <c r="K36" i="15"/>
  <c r="G36" i="15"/>
  <c r="J36" i="15"/>
  <c r="O36" i="15"/>
  <c r="Q36" i="15"/>
  <c r="E195" i="22"/>
  <c r="F195" i="22"/>
  <c r="D196" i="22"/>
  <c r="J128" i="15"/>
  <c r="L128" i="15"/>
  <c r="N128" i="15"/>
  <c r="K128" i="15"/>
  <c r="O128" i="15"/>
  <c r="Q128" i="15"/>
  <c r="G128" i="15"/>
  <c r="D129" i="15"/>
  <c r="E196" i="22"/>
  <c r="F196" i="22"/>
  <c r="D197" i="22"/>
  <c r="E35" i="14"/>
  <c r="F35" i="14"/>
  <c r="G35" i="14"/>
  <c r="D36" i="14"/>
  <c r="H35" i="14"/>
  <c r="D34" i="22"/>
  <c r="K33" i="22"/>
  <c r="I33" i="22"/>
  <c r="L33" i="22"/>
  <c r="G33" i="22"/>
  <c r="E33" i="22"/>
  <c r="J33" i="22"/>
  <c r="D99" i="25"/>
  <c r="L98" i="25"/>
  <c r="E98" i="25"/>
  <c r="G98" i="25"/>
  <c r="M98" i="25"/>
  <c r="F98" i="25"/>
  <c r="D177" i="23"/>
  <c r="K176" i="23"/>
  <c r="H176" i="23"/>
  <c r="J176" i="23"/>
  <c r="F176" i="23"/>
  <c r="G176" i="23"/>
  <c r="E176" i="23"/>
  <c r="G103" i="22"/>
  <c r="E103" i="22"/>
  <c r="D36" i="20"/>
  <c r="G35" i="20"/>
  <c r="E35" i="20"/>
  <c r="J129" i="15"/>
  <c r="L129" i="15"/>
  <c r="K129" i="15"/>
  <c r="O129" i="15"/>
  <c r="N129" i="15"/>
  <c r="D130" i="15"/>
  <c r="G129" i="15"/>
  <c r="Q129" i="15"/>
  <c r="O37" i="15"/>
  <c r="L37" i="15"/>
  <c r="K37" i="15"/>
  <c r="G37" i="15"/>
  <c r="N37" i="15"/>
  <c r="D38" i="15"/>
  <c r="Q37" i="15"/>
  <c r="J37" i="15"/>
  <c r="D134" i="20"/>
  <c r="F133" i="20"/>
  <c r="H133" i="20"/>
  <c r="E133" i="20"/>
  <c r="G133" i="20"/>
  <c r="D163" i="25"/>
  <c r="I162" i="25"/>
  <c r="K162" i="25"/>
  <c r="F162" i="25"/>
  <c r="G162" i="25"/>
  <c r="E194" i="22"/>
  <c r="F194" i="22"/>
  <c r="G127" i="22"/>
  <c r="L132" i="22"/>
  <c r="I132" i="22"/>
  <c r="D133" i="22"/>
  <c r="K132" i="22"/>
  <c r="J132" i="22"/>
  <c r="E132" i="22"/>
  <c r="G128" i="22"/>
  <c r="K133" i="22"/>
  <c r="L133" i="22"/>
  <c r="E133" i="22"/>
  <c r="I133" i="22"/>
  <c r="J133" i="22"/>
  <c r="D134" i="22"/>
  <c r="G134" i="20"/>
  <c r="E134" i="20"/>
  <c r="H134" i="20"/>
  <c r="F134" i="20"/>
  <c r="G130" i="15"/>
  <c r="L130" i="15"/>
  <c r="Q130" i="15"/>
  <c r="K130" i="15"/>
  <c r="J130" i="15"/>
  <c r="N130" i="15"/>
  <c r="O130" i="15"/>
  <c r="G36" i="20"/>
  <c r="E36" i="20"/>
  <c r="D37" i="20"/>
  <c r="L34" i="22"/>
  <c r="J34" i="22"/>
  <c r="G34" i="22"/>
  <c r="D35" i="22"/>
  <c r="K34" i="22"/>
  <c r="E34" i="22"/>
  <c r="I34" i="22"/>
  <c r="F163" i="25"/>
  <c r="K163" i="25"/>
  <c r="G163" i="25"/>
  <c r="I163" i="25"/>
  <c r="D164" i="25"/>
  <c r="L38" i="15"/>
  <c r="G38" i="15"/>
  <c r="D39" i="15"/>
  <c r="E177" i="23"/>
  <c r="D178" i="23"/>
  <c r="K177" i="23"/>
  <c r="H177" i="23"/>
  <c r="J177" i="23"/>
  <c r="F177" i="23"/>
  <c r="G177" i="23"/>
  <c r="M99" i="25"/>
  <c r="F99" i="25"/>
  <c r="E99" i="25"/>
  <c r="G99" i="25"/>
  <c r="D100" i="25"/>
  <c r="H99" i="25"/>
  <c r="K99" i="25"/>
  <c r="L99" i="25"/>
  <c r="G36" i="14"/>
  <c r="H36" i="14"/>
  <c r="D37" i="14"/>
  <c r="E36" i="14"/>
  <c r="F36" i="14"/>
  <c r="E197" i="22"/>
  <c r="D198" i="22"/>
  <c r="F197" i="22"/>
  <c r="M100" i="25"/>
  <c r="E100" i="25"/>
  <c r="F100" i="25"/>
  <c r="L100" i="25"/>
  <c r="G100" i="25"/>
  <c r="H100" i="25"/>
  <c r="D101" i="25"/>
  <c r="K100" i="25"/>
  <c r="E178" i="23"/>
  <c r="J178" i="23"/>
  <c r="K178" i="23"/>
  <c r="F178" i="23"/>
  <c r="G178" i="23"/>
  <c r="D179" i="23"/>
  <c r="H178" i="23"/>
  <c r="K39" i="15"/>
  <c r="D40" i="15"/>
  <c r="N39" i="15"/>
  <c r="Q39" i="15"/>
  <c r="O39" i="15"/>
  <c r="L39" i="15"/>
  <c r="G39" i="15"/>
  <c r="J39" i="15"/>
  <c r="E35" i="22"/>
  <c r="L35" i="22"/>
  <c r="J35" i="22"/>
  <c r="G35" i="22"/>
  <c r="D36" i="22"/>
  <c r="I35" i="22"/>
  <c r="K35" i="22"/>
  <c r="D199" i="22"/>
  <c r="F198" i="22"/>
  <c r="E198" i="22"/>
  <c r="F37" i="14"/>
  <c r="E37" i="14"/>
  <c r="D38" i="14"/>
  <c r="G37" i="14"/>
  <c r="H37" i="14"/>
  <c r="I164" i="25"/>
  <c r="F164" i="25"/>
  <c r="K164" i="25"/>
  <c r="G164" i="25"/>
  <c r="E37" i="20"/>
  <c r="D38" i="20"/>
  <c r="G37" i="20"/>
  <c r="J134" i="22"/>
  <c r="I134" i="22"/>
  <c r="K134" i="22"/>
  <c r="E134" i="22"/>
  <c r="D135" i="22"/>
  <c r="G129" i="22"/>
  <c r="L134" i="22"/>
  <c r="D39" i="20"/>
  <c r="E38" i="20"/>
  <c r="G38" i="20"/>
  <c r="D202" i="22"/>
  <c r="D200" i="22"/>
  <c r="E199" i="22"/>
  <c r="F199" i="22"/>
  <c r="K36" i="22"/>
  <c r="I36" i="22"/>
  <c r="E36" i="22"/>
  <c r="L36" i="22"/>
  <c r="G36" i="22"/>
  <c r="D37" i="22"/>
  <c r="J36" i="22"/>
  <c r="D180" i="23"/>
  <c r="E179" i="23"/>
  <c r="E135" i="22"/>
  <c r="I135" i="22"/>
  <c r="J135" i="22"/>
  <c r="K135" i="22"/>
  <c r="D136" i="22"/>
  <c r="G130" i="22"/>
  <c r="L135" i="22"/>
  <c r="E38" i="14"/>
  <c r="F38" i="14"/>
  <c r="H38" i="14"/>
  <c r="G38" i="14"/>
  <c r="D39" i="14"/>
  <c r="G40" i="15"/>
  <c r="Q40" i="15"/>
  <c r="N40" i="15"/>
  <c r="J40" i="15"/>
  <c r="L40" i="15"/>
  <c r="O40" i="15"/>
  <c r="D41" i="15"/>
  <c r="K40" i="15"/>
  <c r="E101" i="25"/>
  <c r="F101" i="25"/>
  <c r="D102" i="25"/>
  <c r="G101" i="25"/>
  <c r="H101" i="25"/>
  <c r="D40" i="14"/>
  <c r="E39" i="14"/>
  <c r="F39" i="14"/>
  <c r="G39" i="14"/>
  <c r="H39" i="14"/>
  <c r="J136" i="22"/>
  <c r="K136" i="22"/>
  <c r="E136" i="22"/>
  <c r="G131" i="22"/>
  <c r="I136" i="22"/>
  <c r="D137" i="22"/>
  <c r="L136" i="22"/>
  <c r="D181" i="23"/>
  <c r="E180" i="23"/>
  <c r="E37" i="22"/>
  <c r="L37" i="22"/>
  <c r="J37" i="22"/>
  <c r="G37" i="22"/>
  <c r="D38" i="22"/>
  <c r="I37" i="22"/>
  <c r="K37" i="22"/>
  <c r="D203" i="22"/>
  <c r="F202" i="22"/>
  <c r="E202" i="22"/>
  <c r="D40" i="20"/>
  <c r="G39" i="20"/>
  <c r="E39" i="20"/>
  <c r="F102" i="25"/>
  <c r="M102" i="25"/>
  <c r="H102" i="25"/>
  <c r="K102" i="25"/>
  <c r="G102" i="25"/>
  <c r="E102" i="25"/>
  <c r="L102" i="25"/>
  <c r="D103" i="25"/>
  <c r="G41" i="15"/>
  <c r="O41" i="15"/>
  <c r="L41" i="15"/>
  <c r="D42" i="15"/>
  <c r="Q41" i="15"/>
  <c r="N41" i="15"/>
  <c r="K41" i="15"/>
  <c r="J41" i="15"/>
  <c r="F200" i="22"/>
  <c r="D201" i="22"/>
  <c r="E200" i="22"/>
  <c r="E201" i="22"/>
  <c r="F201" i="22"/>
  <c r="D43" i="15"/>
  <c r="J42" i="15"/>
  <c r="L42" i="15"/>
  <c r="Q42" i="15"/>
  <c r="O42" i="15"/>
  <c r="K42" i="15"/>
  <c r="G42" i="15"/>
  <c r="N42" i="15"/>
  <c r="M103" i="25"/>
  <c r="D104" i="25"/>
  <c r="L103" i="25"/>
  <c r="F103" i="25"/>
  <c r="H103" i="25"/>
  <c r="G103" i="25"/>
  <c r="K103" i="25"/>
  <c r="E103" i="25"/>
  <c r="D41" i="20"/>
  <c r="G40" i="20"/>
  <c r="E40" i="20"/>
  <c r="E203" i="22"/>
  <c r="F203" i="22"/>
  <c r="D204" i="22"/>
  <c r="K38" i="22"/>
  <c r="I38" i="22"/>
  <c r="E38" i="22"/>
  <c r="J38" i="22"/>
  <c r="D39" i="22"/>
  <c r="L38" i="22"/>
  <c r="G38" i="22"/>
  <c r="D182" i="23"/>
  <c r="E182" i="23"/>
  <c r="E181" i="23"/>
  <c r="G132" i="22"/>
  <c r="I137" i="22"/>
  <c r="E137" i="22"/>
  <c r="K137" i="22"/>
  <c r="D138" i="22"/>
  <c r="L137" i="22"/>
  <c r="J137" i="22"/>
  <c r="H40" i="14"/>
  <c r="G40" i="14"/>
  <c r="E40" i="14"/>
  <c r="D41" i="14"/>
  <c r="F40" i="14"/>
  <c r="E204" i="22"/>
  <c r="F204" i="22"/>
  <c r="G41" i="20"/>
  <c r="D42" i="20"/>
  <c r="E41" i="20"/>
  <c r="G43" i="15"/>
  <c r="Q43" i="15"/>
  <c r="N43" i="15"/>
  <c r="O43" i="15"/>
  <c r="K43" i="15"/>
  <c r="J43" i="15"/>
  <c r="D44" i="15"/>
  <c r="L43" i="15"/>
  <c r="H41" i="14"/>
  <c r="G41" i="14"/>
  <c r="F41" i="14"/>
  <c r="E41" i="14"/>
  <c r="D42" i="14"/>
  <c r="J138" i="22"/>
  <c r="L138" i="22"/>
  <c r="K138" i="22"/>
  <c r="E138" i="22"/>
  <c r="D139" i="22"/>
  <c r="G133" i="22"/>
  <c r="I138" i="22"/>
  <c r="J39" i="22"/>
  <c r="E39" i="22"/>
  <c r="L39" i="22"/>
  <c r="G39" i="22"/>
  <c r="K39" i="22"/>
  <c r="D40" i="22"/>
  <c r="I39" i="22"/>
  <c r="M104" i="25"/>
  <c r="F104" i="25"/>
  <c r="E104" i="25"/>
  <c r="H104" i="25"/>
  <c r="G104" i="25"/>
  <c r="L104" i="25"/>
  <c r="D105" i="25"/>
  <c r="K104" i="25"/>
  <c r="K40" i="22"/>
  <c r="E40" i="22"/>
  <c r="L40" i="22"/>
  <c r="J40" i="22"/>
  <c r="D41" i="22"/>
  <c r="G40" i="22"/>
  <c r="I40" i="22"/>
  <c r="D43" i="14"/>
  <c r="E42" i="14"/>
  <c r="H42" i="14"/>
  <c r="G42" i="14"/>
  <c r="F42" i="14"/>
  <c r="Q44" i="15"/>
  <c r="O44" i="15"/>
  <c r="K44" i="15"/>
  <c r="N44" i="15"/>
  <c r="D45" i="15"/>
  <c r="J44" i="15"/>
  <c r="G44" i="15"/>
  <c r="L44" i="15"/>
  <c r="E42" i="20"/>
  <c r="G42" i="20"/>
  <c r="D43" i="20"/>
  <c r="G105" i="25"/>
  <c r="F105" i="25"/>
  <c r="E105" i="25"/>
  <c r="K105" i="25"/>
  <c r="L105" i="25"/>
  <c r="H105" i="25"/>
  <c r="D106" i="25"/>
  <c r="M105" i="25"/>
  <c r="G134" i="22"/>
  <c r="J139" i="22"/>
  <c r="I139" i="22"/>
  <c r="D140" i="22"/>
  <c r="K139" i="22"/>
  <c r="E139" i="22"/>
  <c r="L139" i="22"/>
  <c r="L140" i="22"/>
  <c r="G135" i="22"/>
  <c r="K140" i="22"/>
  <c r="E140" i="22"/>
  <c r="D141" i="22"/>
  <c r="I140" i="22"/>
  <c r="J140" i="22"/>
  <c r="M106" i="25"/>
  <c r="E106" i="25"/>
  <c r="F106" i="25"/>
  <c r="K106" i="25"/>
  <c r="H106" i="25"/>
  <c r="L106" i="25"/>
  <c r="G106" i="25"/>
  <c r="E43" i="20"/>
  <c r="D44" i="20"/>
  <c r="G43" i="20"/>
  <c r="K45" i="15"/>
  <c r="N45" i="15"/>
  <c r="O45" i="15"/>
  <c r="Q45" i="15"/>
  <c r="L45" i="15"/>
  <c r="J45" i="15"/>
  <c r="D46" i="15"/>
  <c r="G45" i="15"/>
  <c r="D42" i="22"/>
  <c r="K41" i="22"/>
  <c r="I41" i="22"/>
  <c r="G41" i="22"/>
  <c r="L41" i="22"/>
  <c r="J41" i="22"/>
  <c r="E41" i="22"/>
  <c r="G43" i="14"/>
  <c r="F43" i="14"/>
  <c r="E43" i="14"/>
  <c r="H43" i="14"/>
  <c r="D44" i="14"/>
  <c r="D45" i="14"/>
  <c r="E44" i="14"/>
  <c r="F44" i="14"/>
  <c r="H44" i="14"/>
  <c r="G44" i="14"/>
  <c r="N46" i="15"/>
  <c r="L46" i="15"/>
  <c r="G46" i="15"/>
  <c r="Q46" i="15"/>
  <c r="O46" i="15"/>
  <c r="D47" i="15"/>
  <c r="K46" i="15"/>
  <c r="J46" i="15"/>
  <c r="E44" i="20"/>
  <c r="D45" i="20"/>
  <c r="G44" i="20"/>
  <c r="G42" i="22"/>
  <c r="J42" i="22"/>
  <c r="E42" i="22"/>
  <c r="L42" i="22"/>
  <c r="I42" i="22"/>
  <c r="K42" i="22"/>
  <c r="D43" i="22"/>
  <c r="L141" i="22"/>
  <c r="G136" i="22"/>
  <c r="I141" i="22"/>
  <c r="E141" i="22"/>
  <c r="J141" i="22"/>
  <c r="K141" i="22"/>
  <c r="D142" i="22"/>
  <c r="G45" i="20"/>
  <c r="E45" i="20"/>
  <c r="D46" i="20"/>
  <c r="E47" i="15"/>
  <c r="N47" i="15"/>
  <c r="O47" i="15"/>
  <c r="G47" i="15"/>
  <c r="K47" i="15"/>
  <c r="L47" i="15"/>
  <c r="J47" i="15"/>
  <c r="D48" i="15"/>
  <c r="Q47" i="15"/>
  <c r="H45" i="14"/>
  <c r="G45" i="14"/>
  <c r="D46" i="14"/>
  <c r="E45" i="14"/>
  <c r="F45" i="14"/>
  <c r="K142" i="22"/>
  <c r="E142" i="22"/>
  <c r="L142" i="22"/>
  <c r="D143" i="22"/>
  <c r="J142" i="22"/>
  <c r="G137" i="22"/>
  <c r="I142" i="22"/>
  <c r="D44" i="22"/>
  <c r="E43" i="22"/>
  <c r="I43" i="22"/>
  <c r="K43" i="22"/>
  <c r="L43" i="22"/>
  <c r="G43" i="22"/>
  <c r="J43" i="22"/>
  <c r="L44" i="22"/>
  <c r="J44" i="22"/>
  <c r="E44" i="22"/>
  <c r="K44" i="22"/>
  <c r="D45" i="22"/>
  <c r="I44" i="22"/>
  <c r="G44" i="22"/>
  <c r="E143" i="22"/>
  <c r="I143" i="22"/>
  <c r="J143" i="22"/>
  <c r="K143" i="22"/>
  <c r="D144" i="22"/>
  <c r="G138" i="22"/>
  <c r="L143" i="22"/>
  <c r="F46" i="14"/>
  <c r="E46" i="14"/>
  <c r="G46" i="14"/>
  <c r="H46" i="14"/>
  <c r="D47" i="14"/>
  <c r="G48" i="15"/>
  <c r="Q48" i="15"/>
  <c r="N48" i="15"/>
  <c r="L48" i="15"/>
  <c r="D49" i="15"/>
  <c r="O48" i="15"/>
  <c r="J48" i="15"/>
  <c r="E48" i="15"/>
  <c r="K48" i="15"/>
  <c r="G46" i="20"/>
  <c r="D47" i="20"/>
  <c r="E46" i="20"/>
  <c r="G139" i="22"/>
  <c r="K144" i="22"/>
  <c r="E144" i="22"/>
  <c r="D145" i="22"/>
  <c r="L144" i="22"/>
  <c r="I144" i="22"/>
  <c r="J144" i="22"/>
  <c r="D46" i="22"/>
  <c r="K45" i="22"/>
  <c r="I45" i="22"/>
  <c r="G45" i="22"/>
  <c r="L45" i="22"/>
  <c r="J45" i="22"/>
  <c r="E45" i="22"/>
  <c r="E47" i="20"/>
  <c r="G47" i="20"/>
  <c r="D48" i="20"/>
  <c r="E49" i="15"/>
  <c r="N49" i="15"/>
  <c r="O49" i="15"/>
  <c r="G49" i="15"/>
  <c r="Q49" i="15"/>
  <c r="K49" i="15"/>
  <c r="D50" i="15"/>
  <c r="J49" i="15"/>
  <c r="L49" i="15"/>
  <c r="D48" i="14"/>
  <c r="F47" i="14"/>
  <c r="E47" i="14"/>
  <c r="H47" i="14"/>
  <c r="G47" i="14"/>
  <c r="D49" i="20"/>
  <c r="G48" i="20"/>
  <c r="E48" i="20"/>
  <c r="K145" i="22"/>
  <c r="L145" i="22"/>
  <c r="G140" i="22"/>
  <c r="E145" i="22"/>
  <c r="I145" i="22"/>
  <c r="D146" i="22"/>
  <c r="J145" i="22"/>
  <c r="F48" i="14"/>
  <c r="G48" i="14"/>
  <c r="E48" i="14"/>
  <c r="D49" i="14"/>
  <c r="H48" i="14"/>
  <c r="K50" i="15"/>
  <c r="D51" i="15"/>
  <c r="L50" i="15"/>
  <c r="N50" i="15"/>
  <c r="G50" i="15"/>
  <c r="Q50" i="15"/>
  <c r="E50" i="15"/>
  <c r="J50" i="15"/>
  <c r="O50" i="15"/>
  <c r="I46" i="22"/>
  <c r="J46" i="22"/>
  <c r="G46" i="22"/>
  <c r="E46" i="22"/>
  <c r="L46" i="22"/>
  <c r="D47" i="22"/>
  <c r="K46" i="22"/>
  <c r="L146" i="22"/>
  <c r="E146" i="22"/>
  <c r="D147" i="22"/>
  <c r="I146" i="22"/>
  <c r="J146" i="22"/>
  <c r="G141" i="22"/>
  <c r="K146" i="22"/>
  <c r="G49" i="20"/>
  <c r="E49" i="20"/>
  <c r="D50" i="20"/>
  <c r="D48" i="22"/>
  <c r="E47" i="22"/>
  <c r="I47" i="22"/>
  <c r="K47" i="22"/>
  <c r="L47" i="22"/>
  <c r="J47" i="22"/>
  <c r="G47" i="22"/>
  <c r="E51" i="15"/>
  <c r="D52" i="15"/>
  <c r="K51" i="15"/>
  <c r="L51" i="15"/>
  <c r="G51" i="15"/>
  <c r="O51" i="15"/>
  <c r="J51" i="15"/>
  <c r="N51" i="15"/>
  <c r="Q51" i="15"/>
  <c r="E49" i="14"/>
  <c r="H49" i="14"/>
  <c r="D50" i="14"/>
  <c r="G49" i="14"/>
  <c r="F49" i="14"/>
  <c r="F50" i="14"/>
  <c r="G50" i="14"/>
  <c r="E50" i="14"/>
  <c r="D51" i="14"/>
  <c r="H50" i="14"/>
  <c r="L52" i="15"/>
  <c r="N52" i="15"/>
  <c r="O52" i="15"/>
  <c r="Q52" i="15"/>
  <c r="D53" i="15"/>
  <c r="G52" i="15"/>
  <c r="K52" i="15"/>
  <c r="E52" i="15"/>
  <c r="J52" i="15"/>
  <c r="G142" i="22"/>
  <c r="E147" i="22"/>
  <c r="I147" i="22"/>
  <c r="K147" i="22"/>
  <c r="J147" i="22"/>
  <c r="L147" i="22"/>
  <c r="D148" i="22"/>
  <c r="I48" i="22"/>
  <c r="J48" i="22"/>
  <c r="L48" i="22"/>
  <c r="K48" i="22"/>
  <c r="D49" i="22"/>
  <c r="E48" i="22"/>
  <c r="G48" i="22"/>
  <c r="E50" i="20"/>
  <c r="D51" i="20"/>
  <c r="G50" i="20"/>
  <c r="J53" i="15"/>
  <c r="Q53" i="15"/>
  <c r="D54" i="15"/>
  <c r="N53" i="15"/>
  <c r="O53" i="15"/>
  <c r="K53" i="15"/>
  <c r="G53" i="15"/>
  <c r="E53" i="15"/>
  <c r="L53" i="15"/>
  <c r="D52" i="14"/>
  <c r="H51" i="14"/>
  <c r="G51" i="14"/>
  <c r="F51" i="14"/>
  <c r="E51" i="14"/>
  <c r="E51" i="20"/>
  <c r="G51" i="20"/>
  <c r="D52" i="20"/>
  <c r="D50" i="22"/>
  <c r="K49" i="22"/>
  <c r="I49" i="22"/>
  <c r="G49" i="22"/>
  <c r="L49" i="22"/>
  <c r="J49" i="22"/>
  <c r="E49" i="22"/>
  <c r="J148" i="22"/>
  <c r="I148" i="22"/>
  <c r="K148" i="22"/>
  <c r="E148" i="22"/>
  <c r="D149" i="22"/>
  <c r="G143" i="22"/>
  <c r="L148" i="22"/>
  <c r="I50" i="22"/>
  <c r="J50" i="22"/>
  <c r="G50" i="22"/>
  <c r="E50" i="22"/>
  <c r="L50" i="22"/>
  <c r="K50" i="22"/>
  <c r="D51" i="22"/>
  <c r="L149" i="22"/>
  <c r="G144" i="22"/>
  <c r="I149" i="22"/>
  <c r="E149" i="22"/>
  <c r="D150" i="22"/>
  <c r="K149" i="22"/>
  <c r="J149" i="22"/>
  <c r="G52" i="20"/>
  <c r="E52" i="20"/>
  <c r="D53" i="20"/>
  <c r="G52" i="14"/>
  <c r="H52" i="14"/>
  <c r="D53" i="14"/>
  <c r="F52" i="14"/>
  <c r="E52" i="14"/>
  <c r="O54" i="15"/>
  <c r="N54" i="15"/>
  <c r="L54" i="15"/>
  <c r="Q54" i="15"/>
  <c r="J54" i="15"/>
  <c r="K54" i="15"/>
  <c r="D55" i="15"/>
  <c r="G54" i="15"/>
  <c r="E54" i="15"/>
  <c r="O55" i="15"/>
  <c r="L55" i="15"/>
  <c r="J55" i="15"/>
  <c r="E55" i="15"/>
  <c r="Q55" i="15"/>
  <c r="N55" i="15"/>
  <c r="G55" i="15"/>
  <c r="D56" i="15"/>
  <c r="K55" i="15"/>
  <c r="H53" i="14"/>
  <c r="E53" i="14"/>
  <c r="F53" i="14"/>
  <c r="G53" i="14"/>
  <c r="D54" i="14"/>
  <c r="E53" i="20"/>
  <c r="G53" i="20"/>
  <c r="D54" i="20"/>
  <c r="D52" i="22"/>
  <c r="E51" i="22"/>
  <c r="I51" i="22"/>
  <c r="K51" i="22"/>
  <c r="L51" i="22"/>
  <c r="G51" i="22"/>
  <c r="J51" i="22"/>
  <c r="E150" i="22"/>
  <c r="L150" i="22"/>
  <c r="D151" i="22"/>
  <c r="I150" i="22"/>
  <c r="J150" i="22"/>
  <c r="G145" i="22"/>
  <c r="K150" i="22"/>
  <c r="D55" i="14"/>
  <c r="E54" i="14"/>
  <c r="G54" i="14"/>
  <c r="H54" i="14"/>
  <c r="F54" i="14"/>
  <c r="G56" i="15"/>
  <c r="N56" i="15"/>
  <c r="Q56" i="15"/>
  <c r="J56" i="15"/>
  <c r="O56" i="15"/>
  <c r="D57" i="15"/>
  <c r="E56" i="15"/>
  <c r="K56" i="15"/>
  <c r="L56" i="15"/>
  <c r="K151" i="22"/>
  <c r="J151" i="22"/>
  <c r="D152" i="22"/>
  <c r="G146" i="22"/>
  <c r="I151" i="22"/>
  <c r="E151" i="22"/>
  <c r="L151" i="22"/>
  <c r="G52" i="22"/>
  <c r="J52" i="22"/>
  <c r="L52" i="22"/>
  <c r="K52" i="22"/>
  <c r="D53" i="22"/>
  <c r="I52" i="22"/>
  <c r="E52" i="22"/>
  <c r="G54" i="20"/>
  <c r="D55" i="20"/>
  <c r="E54" i="20"/>
  <c r="K152" i="22"/>
  <c r="D153" i="22"/>
  <c r="G147" i="22"/>
  <c r="J152" i="22"/>
  <c r="E152" i="22"/>
  <c r="L152" i="22"/>
  <c r="I152" i="22"/>
  <c r="D56" i="20"/>
  <c r="G55" i="20"/>
  <c r="E55" i="20"/>
  <c r="D54" i="22"/>
  <c r="K53" i="22"/>
  <c r="I53" i="22"/>
  <c r="G53" i="22"/>
  <c r="L53" i="22"/>
  <c r="J53" i="22"/>
  <c r="E53" i="22"/>
  <c r="D58" i="15"/>
  <c r="G57" i="15"/>
  <c r="E57" i="15"/>
  <c r="G55" i="14"/>
  <c r="E55" i="14"/>
  <c r="D56" i="14"/>
  <c r="F55" i="14"/>
  <c r="H55" i="14"/>
  <c r="J58" i="15"/>
  <c r="E58" i="15"/>
  <c r="K58" i="15"/>
  <c r="N58" i="15"/>
  <c r="D59" i="15"/>
  <c r="O58" i="15"/>
  <c r="Q58" i="15"/>
  <c r="L58" i="15"/>
  <c r="L54" i="22"/>
  <c r="J54" i="22"/>
  <c r="G54" i="22"/>
  <c r="E54" i="22"/>
  <c r="I54" i="22"/>
  <c r="D55" i="22"/>
  <c r="K54" i="22"/>
  <c r="D57" i="14"/>
  <c r="H56" i="14"/>
  <c r="E56" i="14"/>
  <c r="F56" i="14"/>
  <c r="G56" i="14"/>
  <c r="G56" i="20"/>
  <c r="E56" i="20"/>
  <c r="D57" i="20"/>
  <c r="E153" i="22"/>
  <c r="I153" i="22"/>
  <c r="J153" i="22"/>
  <c r="L153" i="22"/>
  <c r="D154" i="22"/>
  <c r="K153" i="22"/>
  <c r="G148" i="22"/>
  <c r="L154" i="22"/>
  <c r="D155" i="22"/>
  <c r="I154" i="22"/>
  <c r="G149" i="22"/>
  <c r="K154" i="22"/>
  <c r="J154" i="22"/>
  <c r="E154" i="22"/>
  <c r="E57" i="14"/>
  <c r="G57" i="14"/>
  <c r="F57" i="14"/>
  <c r="D58" i="14"/>
  <c r="H57" i="14"/>
  <c r="D56" i="22"/>
  <c r="J55" i="22"/>
  <c r="L55" i="22"/>
  <c r="I55" i="22"/>
  <c r="K55" i="22"/>
  <c r="E55" i="22"/>
  <c r="G55" i="22"/>
  <c r="G57" i="20"/>
  <c r="E57" i="20"/>
  <c r="D58" i="20"/>
  <c r="D60" i="15"/>
  <c r="J59" i="15"/>
  <c r="L59" i="15"/>
  <c r="K59" i="15"/>
  <c r="G59" i="15"/>
  <c r="N59" i="15"/>
  <c r="O59" i="15"/>
  <c r="Q59" i="15"/>
  <c r="E59" i="15"/>
  <c r="E58" i="20"/>
  <c r="G58" i="20"/>
  <c r="D59" i="20"/>
  <c r="E56" i="22"/>
  <c r="L56" i="22"/>
  <c r="D57" i="22"/>
  <c r="G56" i="22"/>
  <c r="K56" i="22"/>
  <c r="I56" i="22"/>
  <c r="J56" i="22"/>
  <c r="D59" i="14"/>
  <c r="H58" i="14"/>
  <c r="F58" i="14"/>
  <c r="G58" i="14"/>
  <c r="E58" i="14"/>
  <c r="J155" i="22"/>
  <c r="D156" i="22"/>
  <c r="L155" i="22"/>
  <c r="E155" i="22"/>
  <c r="K155" i="22"/>
  <c r="I155" i="22"/>
  <c r="G150" i="22"/>
  <c r="G60" i="15"/>
  <c r="O60" i="15"/>
  <c r="E60" i="15"/>
  <c r="L60" i="15"/>
  <c r="D61" i="15"/>
  <c r="D62" i="15"/>
  <c r="N60" i="15"/>
  <c r="Q60" i="15"/>
  <c r="K60" i="15"/>
  <c r="J60" i="15"/>
  <c r="D60" i="14"/>
  <c r="E59" i="14"/>
  <c r="H59" i="14"/>
  <c r="F59" i="14"/>
  <c r="G59" i="14"/>
  <c r="G59" i="20"/>
  <c r="E59" i="20"/>
  <c r="D60" i="20"/>
  <c r="G62" i="15"/>
  <c r="D63" i="15"/>
  <c r="Q62" i="15"/>
  <c r="O62" i="15"/>
  <c r="J62" i="15"/>
  <c r="L62" i="15"/>
  <c r="N62" i="15"/>
  <c r="K62" i="15"/>
  <c r="E156" i="22"/>
  <c r="G151" i="22"/>
  <c r="D157" i="22"/>
  <c r="I156" i="22"/>
  <c r="L156" i="22"/>
  <c r="K156" i="22"/>
  <c r="J156" i="22"/>
  <c r="L57" i="22"/>
  <c r="J57" i="22"/>
  <c r="G57" i="22"/>
  <c r="E57" i="22"/>
  <c r="I57" i="22"/>
  <c r="K57" i="22"/>
  <c r="D58" i="22"/>
  <c r="Q63" i="15"/>
  <c r="L63" i="15"/>
  <c r="J63" i="15"/>
  <c r="D64" i="15"/>
  <c r="N63" i="15"/>
  <c r="K63" i="15"/>
  <c r="G63" i="15"/>
  <c r="O63" i="15"/>
  <c r="H60" i="14"/>
  <c r="E60" i="14"/>
  <c r="G60" i="14"/>
  <c r="F60" i="14"/>
  <c r="D61" i="14"/>
  <c r="D59" i="22"/>
  <c r="I58" i="22"/>
  <c r="D158" i="22"/>
  <c r="J157" i="22"/>
  <c r="I157" i="22"/>
  <c r="E157" i="22"/>
  <c r="G152" i="22"/>
  <c r="K157" i="22"/>
  <c r="L157" i="22"/>
  <c r="D61" i="20"/>
  <c r="E60" i="20"/>
  <c r="G60" i="20"/>
  <c r="E61" i="20"/>
  <c r="D62" i="20"/>
  <c r="D63" i="20"/>
  <c r="D64" i="20"/>
  <c r="D65" i="20"/>
  <c r="G61" i="20"/>
  <c r="E158" i="22"/>
  <c r="G153" i="22"/>
  <c r="J158" i="22"/>
  <c r="K158" i="22"/>
  <c r="I158" i="22"/>
  <c r="L158" i="22"/>
  <c r="D159" i="22"/>
  <c r="D60" i="22"/>
  <c r="I59" i="22"/>
  <c r="N64" i="15"/>
  <c r="D65" i="15"/>
  <c r="E64" i="15"/>
  <c r="J64" i="15"/>
  <c r="L64" i="15"/>
  <c r="O64" i="15"/>
  <c r="G64" i="15"/>
  <c r="Q64" i="15"/>
  <c r="K64" i="15"/>
  <c r="D62" i="14"/>
  <c r="E61" i="14"/>
  <c r="G61" i="14"/>
  <c r="F61" i="14"/>
  <c r="H61" i="14"/>
  <c r="J65" i="15"/>
  <c r="Q65" i="15"/>
  <c r="N65" i="15"/>
  <c r="K65" i="15"/>
  <c r="G65" i="15"/>
  <c r="O65" i="15"/>
  <c r="L65" i="15"/>
  <c r="D66" i="15"/>
  <c r="I159" i="22"/>
  <c r="D160" i="22"/>
  <c r="E65" i="20"/>
  <c r="D66" i="20"/>
  <c r="G65" i="20"/>
  <c r="H62" i="14"/>
  <c r="E62" i="14"/>
  <c r="F62" i="14"/>
  <c r="D63" i="14"/>
  <c r="G62" i="14"/>
  <c r="D61" i="22"/>
  <c r="I60" i="22"/>
  <c r="G63" i="14"/>
  <c r="F63" i="14"/>
  <c r="H63" i="14"/>
  <c r="E63" i="14"/>
  <c r="E66" i="20"/>
  <c r="D67" i="20"/>
  <c r="G66" i="20"/>
  <c r="I160" i="22"/>
  <c r="D161" i="22"/>
  <c r="J61" i="22"/>
  <c r="K61" i="22"/>
  <c r="D62" i="22"/>
  <c r="E61" i="22"/>
  <c r="G61" i="22"/>
  <c r="I61" i="22"/>
  <c r="L61" i="22"/>
  <c r="K66" i="15"/>
  <c r="G66" i="15"/>
  <c r="L66" i="15"/>
  <c r="O66" i="15"/>
  <c r="J66" i="15"/>
  <c r="Q66" i="15"/>
  <c r="N66" i="15"/>
  <c r="D67" i="15"/>
  <c r="L62" i="22"/>
  <c r="J62" i="22"/>
  <c r="G62" i="22"/>
  <c r="K62" i="22"/>
  <c r="I62" i="22"/>
  <c r="E62" i="22"/>
  <c r="D63" i="22"/>
  <c r="D162" i="22"/>
  <c r="I161" i="22"/>
  <c r="Q67" i="15"/>
  <c r="J67" i="15"/>
  <c r="K67" i="15"/>
  <c r="N67" i="15"/>
  <c r="G67" i="15"/>
  <c r="L67" i="15"/>
  <c r="O67" i="15"/>
  <c r="D68" i="15"/>
  <c r="G67" i="20"/>
  <c r="E67" i="20"/>
  <c r="D68" i="20"/>
  <c r="G68" i="15"/>
  <c r="D69" i="15"/>
  <c r="D70" i="15"/>
  <c r="D71" i="15"/>
  <c r="N68" i="15"/>
  <c r="K68" i="15"/>
  <c r="J68" i="15"/>
  <c r="O68" i="15"/>
  <c r="Q68" i="15"/>
  <c r="L68" i="15"/>
  <c r="G68" i="20"/>
  <c r="D69" i="20"/>
  <c r="E68" i="20"/>
  <c r="D163" i="22"/>
  <c r="I162" i="22"/>
  <c r="L162" i="22"/>
  <c r="J162" i="22"/>
  <c r="K162" i="22"/>
  <c r="E162" i="22"/>
  <c r="G157" i="22"/>
  <c r="J63" i="22"/>
  <c r="K63" i="22"/>
  <c r="I63" i="22"/>
  <c r="G63" i="22"/>
  <c r="D64" i="22"/>
  <c r="E63" i="22"/>
  <c r="L63" i="22"/>
  <c r="G158" i="22"/>
  <c r="E163" i="22"/>
  <c r="J163" i="22"/>
  <c r="K163" i="22"/>
  <c r="I163" i="22"/>
  <c r="L163" i="22"/>
  <c r="D164" i="22"/>
  <c r="E69" i="20"/>
  <c r="D70" i="20"/>
  <c r="J71" i="15"/>
  <c r="O71" i="15"/>
  <c r="Q71" i="15"/>
  <c r="K71" i="15"/>
  <c r="L71" i="15"/>
  <c r="N71" i="15"/>
  <c r="G71" i="15"/>
  <c r="D72" i="15"/>
  <c r="L64" i="22"/>
  <c r="D65" i="22"/>
  <c r="G64" i="22"/>
  <c r="K64" i="22"/>
  <c r="J64" i="22"/>
  <c r="E64" i="22"/>
  <c r="I64" i="22"/>
  <c r="L65" i="22"/>
  <c r="J65" i="22"/>
  <c r="I65" i="22"/>
  <c r="D66" i="22"/>
  <c r="K65" i="22"/>
  <c r="E65" i="22"/>
  <c r="Q72" i="15"/>
  <c r="L72" i="15"/>
  <c r="K72" i="15"/>
  <c r="D73" i="15"/>
  <c r="J72" i="15"/>
  <c r="G72" i="15"/>
  <c r="N72" i="15"/>
  <c r="O72" i="15"/>
  <c r="E70" i="20"/>
  <c r="D71" i="20"/>
  <c r="D72" i="20"/>
  <c r="K164" i="22"/>
  <c r="L164" i="22"/>
  <c r="J164" i="22"/>
  <c r="I164" i="22"/>
  <c r="G159" i="22"/>
  <c r="D165" i="22"/>
  <c r="E164" i="22"/>
  <c r="I165" i="22"/>
  <c r="J165" i="22"/>
  <c r="K165" i="22"/>
  <c r="D166" i="22"/>
  <c r="E165" i="22"/>
  <c r="L165" i="22"/>
  <c r="G160" i="22"/>
  <c r="G72" i="20"/>
  <c r="D73" i="20"/>
  <c r="E73" i="20"/>
  <c r="E72" i="20"/>
  <c r="I72" i="20"/>
  <c r="I73" i="20"/>
  <c r="D74" i="20"/>
  <c r="K66" i="22"/>
  <c r="E66" i="22"/>
  <c r="I66" i="22"/>
  <c r="J66" i="22"/>
  <c r="D67" i="22"/>
  <c r="D68" i="22"/>
  <c r="E71" i="20"/>
  <c r="I71" i="20"/>
  <c r="G73" i="15"/>
  <c r="J73" i="15"/>
  <c r="Q73" i="15"/>
  <c r="D74" i="15"/>
  <c r="K73" i="15"/>
  <c r="L73" i="15"/>
  <c r="N73" i="15"/>
  <c r="O73" i="15"/>
  <c r="L68" i="22"/>
  <c r="D70" i="22"/>
  <c r="H68" i="22"/>
  <c r="H69" i="22"/>
  <c r="G68" i="22"/>
  <c r="D69" i="22"/>
  <c r="E69" i="22"/>
  <c r="K68" i="22"/>
  <c r="J68" i="22"/>
  <c r="E68" i="22"/>
  <c r="I68" i="22"/>
  <c r="I69" i="22"/>
  <c r="E74" i="20"/>
  <c r="G74" i="20"/>
  <c r="I74" i="20"/>
  <c r="D75" i="20"/>
  <c r="D167" i="22"/>
  <c r="I166" i="22"/>
  <c r="L166" i="22"/>
  <c r="E166" i="22"/>
  <c r="J166" i="22"/>
  <c r="K166" i="22"/>
  <c r="K74" i="15"/>
  <c r="D75" i="15"/>
  <c r="L74" i="15"/>
  <c r="Q74" i="15"/>
  <c r="O74" i="15"/>
  <c r="J74" i="15"/>
  <c r="G74" i="15"/>
  <c r="E67" i="22"/>
  <c r="H67" i="22"/>
  <c r="I67" i="22"/>
  <c r="J67" i="22"/>
  <c r="K67" i="22"/>
  <c r="L67" i="22"/>
  <c r="D76" i="15"/>
  <c r="D77" i="15"/>
  <c r="D78" i="15"/>
  <c r="G75" i="15"/>
  <c r="N75" i="15"/>
  <c r="J75" i="15"/>
  <c r="K75" i="15"/>
  <c r="L75" i="15"/>
  <c r="Q75" i="15"/>
  <c r="O75" i="15"/>
  <c r="E167" i="22"/>
  <c r="D169" i="22"/>
  <c r="I167" i="22"/>
  <c r="K167" i="22"/>
  <c r="J167" i="22"/>
  <c r="D168" i="22"/>
  <c r="E75" i="20"/>
  <c r="G75" i="20"/>
  <c r="I75" i="20"/>
  <c r="D76" i="20"/>
  <c r="L70" i="22"/>
  <c r="K70" i="22"/>
  <c r="H70" i="22"/>
  <c r="D71" i="22"/>
  <c r="G70" i="22"/>
  <c r="E70" i="22"/>
  <c r="I70" i="22"/>
  <c r="J70" i="22"/>
  <c r="H71" i="22"/>
  <c r="E71" i="22"/>
  <c r="L71" i="22"/>
  <c r="J71" i="22"/>
  <c r="G71" i="22"/>
  <c r="K71" i="22"/>
  <c r="I71" i="22"/>
  <c r="D72" i="22"/>
  <c r="G76" i="20"/>
  <c r="E76" i="20"/>
  <c r="I76" i="20"/>
  <c r="D77" i="20"/>
  <c r="H163" i="22"/>
  <c r="I168" i="22"/>
  <c r="J168" i="22"/>
  <c r="K168" i="22"/>
  <c r="L168" i="22"/>
  <c r="E168" i="22"/>
  <c r="L169" i="22"/>
  <c r="D171" i="22"/>
  <c r="H164" i="22"/>
  <c r="H165" i="22"/>
  <c r="D170" i="22"/>
  <c r="E170" i="22"/>
  <c r="K169" i="22"/>
  <c r="I169" i="22"/>
  <c r="I170" i="22"/>
  <c r="E169" i="22"/>
  <c r="J169" i="22"/>
  <c r="G164" i="22"/>
  <c r="Q78" i="15"/>
  <c r="G78" i="15"/>
  <c r="J78" i="15"/>
  <c r="K78" i="15"/>
  <c r="D79" i="15"/>
  <c r="N78" i="15"/>
  <c r="O78" i="15"/>
  <c r="L78" i="15"/>
  <c r="Q79" i="15"/>
  <c r="L79" i="15"/>
  <c r="J79" i="15"/>
  <c r="G79" i="15"/>
  <c r="D80" i="15"/>
  <c r="N79" i="15"/>
  <c r="O79" i="15"/>
  <c r="K79" i="15"/>
  <c r="L72" i="22"/>
  <c r="J72" i="22"/>
  <c r="I72" i="22"/>
  <c r="K72" i="22"/>
  <c r="G72" i="22"/>
  <c r="H72" i="22"/>
  <c r="E72" i="22"/>
  <c r="D73" i="22"/>
  <c r="K171" i="22"/>
  <c r="E171" i="22"/>
  <c r="H166" i="22"/>
  <c r="L171" i="22"/>
  <c r="G166" i="22"/>
  <c r="I171" i="22"/>
  <c r="J171" i="22"/>
  <c r="D172" i="22"/>
  <c r="G77" i="20"/>
  <c r="I77" i="20"/>
  <c r="D78" i="20"/>
  <c r="E77" i="20"/>
  <c r="H167" i="22"/>
  <c r="K172" i="22"/>
  <c r="L172" i="22"/>
  <c r="I172" i="22"/>
  <c r="D173" i="22"/>
  <c r="J172" i="22"/>
  <c r="E172" i="22"/>
  <c r="G167" i="22"/>
  <c r="D74" i="22"/>
  <c r="G73" i="22"/>
  <c r="E73" i="22"/>
  <c r="H73" i="22"/>
  <c r="J73" i="22"/>
  <c r="J75" i="22"/>
  <c r="J76" i="22"/>
  <c r="K73" i="22"/>
  <c r="K75" i="22"/>
  <c r="K76" i="22"/>
  <c r="I73" i="22"/>
  <c r="D79" i="20"/>
  <c r="I78" i="20"/>
  <c r="G78" i="20"/>
  <c r="E78" i="20"/>
  <c r="Q80" i="15"/>
  <c r="J80" i="15"/>
  <c r="L80" i="15"/>
  <c r="O80" i="15"/>
  <c r="G80" i="15"/>
  <c r="N80" i="15"/>
  <c r="D81" i="15"/>
  <c r="K80" i="15"/>
  <c r="D82" i="15"/>
  <c r="L81" i="15"/>
  <c r="J81" i="15"/>
  <c r="Q81" i="15"/>
  <c r="K81" i="15"/>
  <c r="O81" i="15"/>
  <c r="G81" i="15"/>
  <c r="N81" i="15"/>
  <c r="H74" i="22"/>
  <c r="I74" i="22"/>
  <c r="G74" i="22"/>
  <c r="D75" i="22"/>
  <c r="E74" i="22"/>
  <c r="K173" i="22"/>
  <c r="D174" i="22"/>
  <c r="I173" i="22"/>
  <c r="E173" i="22"/>
  <c r="J173" i="22"/>
  <c r="L173" i="22"/>
  <c r="G168" i="22"/>
  <c r="H168" i="22"/>
  <c r="G79" i="20"/>
  <c r="I79" i="20"/>
  <c r="D80" i="20"/>
  <c r="E79" i="20"/>
  <c r="G169" i="22"/>
  <c r="D175" i="22"/>
  <c r="H169" i="22"/>
  <c r="K174" i="22"/>
  <c r="K176" i="22"/>
  <c r="K177" i="22"/>
  <c r="J174" i="22"/>
  <c r="J176" i="22"/>
  <c r="J177" i="22"/>
  <c r="E174" i="22"/>
  <c r="I174" i="22"/>
  <c r="E75" i="22"/>
  <c r="D76" i="22"/>
  <c r="H75" i="22"/>
  <c r="I75" i="22"/>
  <c r="G75" i="22"/>
  <c r="I80" i="20"/>
  <c r="G80" i="20"/>
  <c r="E80" i="20"/>
  <c r="L82" i="15"/>
  <c r="D83" i="15"/>
  <c r="K82" i="15"/>
  <c r="Q82" i="15"/>
  <c r="J82" i="15"/>
  <c r="G82" i="15"/>
  <c r="N82" i="15"/>
  <c r="O82" i="15"/>
  <c r="E76" i="22"/>
  <c r="H76" i="22"/>
  <c r="I76" i="22"/>
  <c r="G76" i="22"/>
  <c r="J83" i="15"/>
  <c r="O83" i="15"/>
  <c r="K83" i="15"/>
  <c r="Q83" i="15"/>
  <c r="D84" i="15"/>
  <c r="G83" i="15"/>
  <c r="N83" i="15"/>
  <c r="L83" i="15"/>
  <c r="I175" i="22"/>
  <c r="G170" i="22"/>
  <c r="H170" i="22"/>
  <c r="D176" i="22"/>
  <c r="E175" i="22"/>
  <c r="G171" i="22"/>
  <c r="D177" i="22"/>
  <c r="I176" i="22"/>
  <c r="H171" i="22"/>
  <c r="E176" i="22"/>
  <c r="J84" i="15"/>
  <c r="L84" i="15"/>
  <c r="O84" i="15"/>
  <c r="D85" i="15"/>
  <c r="G84" i="15"/>
  <c r="N84" i="15"/>
  <c r="K84" i="15"/>
  <c r="Q84" i="15"/>
  <c r="G85" i="15"/>
  <c r="K85" i="15"/>
  <c r="N85" i="15"/>
  <c r="Q85" i="15"/>
  <c r="J85" i="15"/>
  <c r="O85" i="15"/>
  <c r="L85" i="15"/>
  <c r="D86" i="15"/>
  <c r="I177" i="22"/>
  <c r="G172" i="22"/>
  <c r="E177" i="22"/>
  <c r="H172" i="22"/>
  <c r="D87" i="15"/>
  <c r="O86" i="15"/>
  <c r="L86" i="15"/>
  <c r="J86" i="15"/>
  <c r="Q86" i="15"/>
  <c r="K86" i="15"/>
  <c r="N86" i="15"/>
  <c r="G86" i="15"/>
  <c r="D88" i="15"/>
  <c r="O87" i="15"/>
  <c r="G87" i="15"/>
  <c r="K87" i="15"/>
  <c r="N87" i="15"/>
  <c r="J87" i="15"/>
  <c r="Q87" i="15"/>
  <c r="L87" i="15"/>
  <c r="Q88" i="15"/>
  <c r="N88" i="15"/>
  <c r="K88" i="15"/>
  <c r="G88" i="15"/>
  <c r="J88" i="15"/>
  <c r="O88" i="15"/>
  <c r="D89" i="15"/>
  <c r="L88" i="15"/>
  <c r="Q89" i="15"/>
  <c r="N89" i="15"/>
  <c r="K89" i="15"/>
  <c r="G89" i="15"/>
  <c r="D90" i="15"/>
  <c r="L89" i="15"/>
  <c r="O89" i="15"/>
  <c r="J89" i="15"/>
  <c r="N90" i="15"/>
  <c r="Q90" i="15"/>
  <c r="L90" i="15"/>
  <c r="J90" i="15"/>
  <c r="O90" i="15"/>
  <c r="G90" i="15"/>
  <c r="D91" i="15"/>
  <c r="K90" i="15"/>
  <c r="L91" i="15"/>
  <c r="J91" i="15"/>
  <c r="D92" i="15"/>
  <c r="Q91" i="15"/>
  <c r="K91" i="15"/>
  <c r="G91" i="15"/>
  <c r="N91" i="15"/>
  <c r="O91" i="15"/>
  <c r="Q92" i="15"/>
  <c r="K92" i="15"/>
  <c r="J92" i="15"/>
  <c r="O92" i="15"/>
  <c r="N92" i="15"/>
  <c r="D93" i="15"/>
  <c r="G92" i="15"/>
  <c r="L92" i="15"/>
  <c r="L93" i="15"/>
  <c r="D94" i="15"/>
  <c r="K93" i="15"/>
  <c r="Q93" i="15"/>
  <c r="J93" i="15"/>
  <c r="G93" i="15"/>
  <c r="O93" i="15"/>
  <c r="N93" i="15"/>
  <c r="L94" i="15"/>
  <c r="N94" i="15"/>
  <c r="G94" i="15"/>
  <c r="J94" i="15"/>
  <c r="K94" i="15"/>
  <c r="D95" i="15"/>
  <c r="N95" i="15"/>
  <c r="K95" i="15"/>
  <c r="J95" i="15"/>
  <c r="L95" i="15"/>
  <c r="G95" i="15"/>
  <c r="O95" i="15"/>
  <c r="Q95" i="15"/>
  <c r="D96" i="15"/>
  <c r="O96" i="15"/>
  <c r="J96" i="15"/>
  <c r="L96" i="15"/>
  <c r="Q96" i="15"/>
  <c r="K96" i="15"/>
  <c r="D97" i="15"/>
  <c r="N96" i="15"/>
  <c r="G96" i="15"/>
  <c r="J97" i="15"/>
  <c r="N97" i="15"/>
  <c r="D98" i="15"/>
  <c r="G97" i="15"/>
  <c r="O97" i="15"/>
  <c r="Q97" i="15"/>
  <c r="K97" i="15"/>
  <c r="L97" i="15"/>
  <c r="J98" i="15"/>
  <c r="O98" i="15"/>
  <c r="N98" i="15"/>
  <c r="K98" i="15"/>
  <c r="L98" i="15"/>
  <c r="G98" i="15"/>
  <c r="D99" i="15"/>
  <c r="Q98" i="15"/>
  <c r="G99" i="15"/>
  <c r="Q99" i="15"/>
  <c r="N99" i="15"/>
  <c r="D100" i="15"/>
  <c r="L99" i="15"/>
  <c r="J99" i="15"/>
  <c r="O99" i="15"/>
  <c r="K99" i="15"/>
  <c r="D101" i="15"/>
  <c r="G100" i="15"/>
  <c r="D102" i="15"/>
  <c r="O101" i="15"/>
  <c r="Q101" i="15"/>
  <c r="G101" i="15"/>
  <c r="J101" i="15"/>
  <c r="L101" i="15"/>
  <c r="N101" i="15"/>
  <c r="K101" i="15"/>
  <c r="G102" i="15"/>
  <c r="Q102" i="15"/>
  <c r="N102" i="15"/>
  <c r="D103" i="15"/>
  <c r="K102" i="15"/>
  <c r="O102" i="15"/>
  <c r="L102" i="15"/>
  <c r="J102" i="15"/>
  <c r="D104" i="15"/>
  <c r="N103" i="15"/>
  <c r="L103" i="15"/>
  <c r="K103" i="15"/>
  <c r="G103" i="15"/>
  <c r="O103" i="15"/>
  <c r="Q103" i="15"/>
  <c r="J103" i="15"/>
  <c r="D105" i="15"/>
  <c r="K104" i="15"/>
  <c r="G104" i="15"/>
  <c r="J104" i="15"/>
  <c r="Q104" i="15"/>
  <c r="O104" i="15"/>
  <c r="N104" i="15"/>
  <c r="L104" i="15"/>
  <c r="D106" i="15"/>
  <c r="K105" i="15"/>
  <c r="G105" i="15"/>
  <c r="L105" i="15"/>
  <c r="Q105" i="15"/>
  <c r="O105" i="15"/>
  <c r="N105" i="15"/>
  <c r="J105" i="15"/>
  <c r="D107" i="15"/>
  <c r="K106" i="15"/>
  <c r="G106" i="15"/>
  <c r="J106" i="15"/>
  <c r="Q106" i="15"/>
  <c r="O106" i="15"/>
  <c r="N106" i="15"/>
  <c r="L106" i="15"/>
  <c r="D109" i="15"/>
  <c r="Q107" i="15"/>
  <c r="N107" i="15"/>
  <c r="O107" i="15"/>
  <c r="L107" i="15"/>
  <c r="D108" i="15"/>
  <c r="G107" i="15"/>
  <c r="K107" i="15"/>
  <c r="J107" i="15"/>
  <c r="D110" i="15"/>
  <c r="L108" i="15"/>
  <c r="J108" i="15"/>
  <c r="K108" i="15"/>
  <c r="N108" i="15"/>
  <c r="G108" i="15"/>
  <c r="O108" i="15"/>
  <c r="Q108" i="15"/>
  <c r="O109" i="15"/>
  <c r="G109" i="15"/>
  <c r="J109" i="15"/>
  <c r="Q109" i="15"/>
  <c r="N109" i="15"/>
  <c r="L109" i="15"/>
  <c r="K109" i="15"/>
  <c r="Q110" i="15"/>
  <c r="K110" i="15"/>
  <c r="O110" i="15"/>
  <c r="J110" i="15"/>
  <c r="G110" i="15"/>
  <c r="L110" i="15"/>
  <c r="N110" i="15"/>
  <c r="C48" i="42"/>
  <c r="E48" i="42" s="1"/>
  <c r="C37" i="42"/>
  <c r="E37" i="42" s="1"/>
  <c r="C59" i="42"/>
  <c r="F59" i="42" s="1"/>
  <c r="D48" i="42"/>
  <c r="P11" i="32" l="1"/>
  <c r="O11" i="32"/>
  <c r="E59" i="42"/>
  <c r="J12" i="12"/>
  <c r="K12" i="12" s="1"/>
  <c r="I12" i="12"/>
  <c r="I13" i="12"/>
  <c r="F48" i="42"/>
  <c r="G59" i="42"/>
  <c r="D59" i="42"/>
  <c r="G9" i="1"/>
  <c r="F9" i="1"/>
  <c r="I9" i="1"/>
  <c r="H9" i="1"/>
  <c r="N11" i="32"/>
  <c r="M11" i="32"/>
  <c r="F11" i="47"/>
  <c r="D11" i="47"/>
  <c r="E11" i="47"/>
  <c r="D37" i="42"/>
  <c r="C44" i="42"/>
  <c r="F44" i="42" s="1"/>
  <c r="G25" i="42"/>
  <c r="F25" i="42"/>
  <c r="E25" i="42"/>
  <c r="D25" i="42"/>
  <c r="F10" i="8"/>
  <c r="G11" i="32"/>
  <c r="F20" i="42"/>
  <c r="D20" i="42"/>
  <c r="G20" i="42"/>
  <c r="E20" i="42"/>
  <c r="F37" i="42"/>
  <c r="G12" i="12"/>
  <c r="G13" i="12"/>
  <c r="C12" i="32"/>
  <c r="D12" i="32" s="1"/>
  <c r="C55" i="42"/>
  <c r="F55" i="42" s="1"/>
  <c r="F11" i="32"/>
  <c r="E9" i="1"/>
  <c r="C11" i="43"/>
  <c r="D11" i="43" s="1"/>
  <c r="C12" i="34"/>
  <c r="E12" i="34" s="1"/>
  <c r="F12" i="34" s="1"/>
  <c r="C31" i="43"/>
  <c r="D31" i="43" s="1"/>
  <c r="C21" i="43"/>
  <c r="E43" i="42"/>
  <c r="E10" i="8"/>
  <c r="C10" i="1"/>
  <c r="D10" i="1" s="1"/>
  <c r="D9" i="1"/>
  <c r="E6" i="48"/>
  <c r="L12" i="32"/>
  <c r="C41" i="43"/>
  <c r="E41" i="43" s="1"/>
  <c r="D54" i="42"/>
  <c r="E54" i="42"/>
  <c r="E50" i="43"/>
  <c r="C12" i="47"/>
  <c r="C13" i="47" s="1"/>
  <c r="C14" i="47" s="1"/>
  <c r="C15" i="47" s="1"/>
  <c r="N13" i="1"/>
  <c r="N15" i="1" s="1"/>
  <c r="O15" i="1" s="1"/>
  <c r="J8" i="49"/>
  <c r="I8" i="49"/>
  <c r="J11" i="12"/>
  <c r="K11" i="12" s="1"/>
  <c r="I11" i="12"/>
  <c r="C10" i="49"/>
  <c r="E10" i="49" s="1"/>
  <c r="H10" i="49" s="1"/>
  <c r="J10" i="49" s="1"/>
  <c r="D16" i="12"/>
  <c r="H16" i="12" s="1"/>
  <c r="D77" i="42"/>
  <c r="C78" i="42"/>
  <c r="E77" i="42"/>
  <c r="D40" i="43"/>
  <c r="D76" i="42"/>
  <c r="E76" i="42"/>
  <c r="F54" i="42"/>
  <c r="D70" i="43"/>
  <c r="E11" i="48"/>
  <c r="D20" i="43"/>
  <c r="C22" i="42"/>
  <c r="C21" i="42"/>
  <c r="D11" i="34"/>
  <c r="C28" i="49"/>
  <c r="E28" i="49" s="1"/>
  <c r="C51" i="43"/>
  <c r="O11" i="1"/>
  <c r="M14" i="1"/>
  <c r="O9" i="1"/>
  <c r="J13" i="12"/>
  <c r="K13" i="12"/>
  <c r="I14" i="12"/>
  <c r="E17" i="12"/>
  <c r="H17" i="12" s="1"/>
  <c r="C12" i="49"/>
  <c r="E12" i="49" s="1"/>
  <c r="H12" i="49" s="1"/>
  <c r="J9" i="49"/>
  <c r="I9" i="49"/>
  <c r="D11" i="49"/>
  <c r="E11" i="49" s="1"/>
  <c r="H11" i="49" s="1"/>
  <c r="F15" i="12"/>
  <c r="D27" i="49"/>
  <c r="D38" i="48"/>
  <c r="E38" i="48" s="1"/>
  <c r="E29" i="48"/>
  <c r="F43" i="42"/>
  <c r="E20" i="48"/>
  <c r="D24" i="48"/>
  <c r="E15" i="48"/>
  <c r="F32" i="42"/>
  <c r="E32" i="42"/>
  <c r="D32" i="42"/>
  <c r="D10" i="43"/>
  <c r="C33" i="42"/>
  <c r="D71" i="43"/>
  <c r="C72" i="43"/>
  <c r="H11" i="32"/>
  <c r="E11" i="32"/>
  <c r="H11" i="47"/>
  <c r="G11" i="47"/>
  <c r="N12" i="32" l="1"/>
  <c r="M12" i="32"/>
  <c r="P12" i="32"/>
  <c r="O12" i="32"/>
  <c r="I15" i="12"/>
  <c r="D12" i="34"/>
  <c r="C11" i="1"/>
  <c r="F11" i="8"/>
  <c r="F12" i="32"/>
  <c r="E11" i="8"/>
  <c r="D12" i="47"/>
  <c r="E12" i="47"/>
  <c r="G16" i="12"/>
  <c r="E44" i="42"/>
  <c r="F12" i="47"/>
  <c r="D44" i="42"/>
  <c r="C42" i="43"/>
  <c r="E42" i="43" s="1"/>
  <c r="C13" i="32"/>
  <c r="E55" i="42"/>
  <c r="D55" i="42"/>
  <c r="C56" i="42"/>
  <c r="G56" i="42" s="1"/>
  <c r="C13" i="34"/>
  <c r="E13" i="34" s="1"/>
  <c r="F13" i="34" s="1"/>
  <c r="D41" i="43"/>
  <c r="G12" i="47"/>
  <c r="H12" i="47"/>
  <c r="G21" i="42"/>
  <c r="E21" i="42"/>
  <c r="D21" i="42"/>
  <c r="F21" i="42"/>
  <c r="G22" i="42"/>
  <c r="F22" i="42"/>
  <c r="E22" i="42"/>
  <c r="D22" i="42"/>
  <c r="O13" i="1"/>
  <c r="G12" i="32"/>
  <c r="G55" i="42"/>
  <c r="H12" i="32"/>
  <c r="E12" i="32"/>
  <c r="C32" i="43"/>
  <c r="D32" i="43" s="1"/>
  <c r="I10" i="49"/>
  <c r="C34" i="42"/>
  <c r="F34" i="42" s="1"/>
  <c r="E11" i="43"/>
  <c r="C23" i="42"/>
  <c r="E21" i="43"/>
  <c r="D21" i="43"/>
  <c r="I10" i="48"/>
  <c r="I6" i="48"/>
  <c r="I7" i="48"/>
  <c r="J7" i="48" s="1"/>
  <c r="E10" i="1"/>
  <c r="C12" i="43"/>
  <c r="E12" i="43" s="1"/>
  <c r="I9" i="48"/>
  <c r="I18" i="48" s="1"/>
  <c r="I27" i="48" s="1"/>
  <c r="I36" i="48" s="1"/>
  <c r="I8" i="48"/>
  <c r="N8" i="48" s="1"/>
  <c r="L13" i="32"/>
  <c r="N17" i="1"/>
  <c r="O17" i="1" s="1"/>
  <c r="J16" i="12"/>
  <c r="I16" i="12"/>
  <c r="D19" i="12"/>
  <c r="K16" i="12"/>
  <c r="E78" i="42"/>
  <c r="D78" i="42"/>
  <c r="C79" i="42"/>
  <c r="I14" i="48"/>
  <c r="I11" i="48"/>
  <c r="I12" i="48"/>
  <c r="I21" i="48" s="1"/>
  <c r="I13" i="48"/>
  <c r="O13" i="48" s="1"/>
  <c r="C52" i="43"/>
  <c r="E51" i="43"/>
  <c r="D51" i="43"/>
  <c r="O14" i="1"/>
  <c r="M16" i="1"/>
  <c r="O16" i="1" s="1"/>
  <c r="E20" i="12"/>
  <c r="C14" i="49"/>
  <c r="E14" i="49" s="1"/>
  <c r="H14" i="49" s="1"/>
  <c r="I17" i="12"/>
  <c r="K14" i="12"/>
  <c r="J14" i="12"/>
  <c r="J12" i="49"/>
  <c r="I12" i="49"/>
  <c r="I11" i="49"/>
  <c r="J11" i="49"/>
  <c r="D29" i="49"/>
  <c r="G15" i="12"/>
  <c r="F18" i="12"/>
  <c r="D13" i="49"/>
  <c r="E13" i="49" s="1"/>
  <c r="H13" i="49" s="1"/>
  <c r="F12" i="8"/>
  <c r="E12" i="8"/>
  <c r="C22" i="43"/>
  <c r="C45" i="42"/>
  <c r="E33" i="42"/>
  <c r="D33" i="42"/>
  <c r="F33" i="42"/>
  <c r="D33" i="48"/>
  <c r="E33" i="48" s="1"/>
  <c r="E24" i="48"/>
  <c r="D72" i="43"/>
  <c r="C73" i="43"/>
  <c r="C30" i="49"/>
  <c r="I18" i="12" l="1"/>
  <c r="J18" i="12" s="1"/>
  <c r="K18" i="12" s="1"/>
  <c r="H18" i="12"/>
  <c r="I19" i="12"/>
  <c r="H19" i="12"/>
  <c r="K15" i="12"/>
  <c r="J15" i="12"/>
  <c r="D13" i="34"/>
  <c r="E11" i="1"/>
  <c r="D11" i="1"/>
  <c r="I11" i="1"/>
  <c r="C12" i="1"/>
  <c r="C35" i="42"/>
  <c r="D35" i="42" s="1"/>
  <c r="C13" i="43"/>
  <c r="E13" i="43" s="1"/>
  <c r="H11" i="1"/>
  <c r="G11" i="1"/>
  <c r="F11" i="1"/>
  <c r="P13" i="32"/>
  <c r="O13" i="32"/>
  <c r="M13" i="32"/>
  <c r="E13" i="47"/>
  <c r="D13" i="47"/>
  <c r="N9" i="48"/>
  <c r="D42" i="43"/>
  <c r="G13" i="47"/>
  <c r="C14" i="34"/>
  <c r="E14" i="34" s="1"/>
  <c r="F14" i="34" s="1"/>
  <c r="N12" i="48"/>
  <c r="O9" i="48"/>
  <c r="F56" i="42"/>
  <c r="H13" i="47"/>
  <c r="C14" i="32"/>
  <c r="C57" i="42"/>
  <c r="D57" i="42" s="1"/>
  <c r="P9" i="48"/>
  <c r="E56" i="42"/>
  <c r="D56" i="42"/>
  <c r="I17" i="48"/>
  <c r="M17" i="48" s="1"/>
  <c r="D34" i="42"/>
  <c r="D22" i="12"/>
  <c r="C33" i="43"/>
  <c r="D33" i="43" s="1"/>
  <c r="D12" i="43"/>
  <c r="G23" i="42"/>
  <c r="D23" i="42"/>
  <c r="F23" i="42"/>
  <c r="E23" i="42"/>
  <c r="E34" i="42"/>
  <c r="T7" i="48"/>
  <c r="K19" i="12"/>
  <c r="J19" i="12"/>
  <c r="U12" i="48"/>
  <c r="M12" i="48"/>
  <c r="G19" i="12"/>
  <c r="C24" i="42"/>
  <c r="I22" i="48"/>
  <c r="O22" i="48" s="1"/>
  <c r="J13" i="48"/>
  <c r="U8" i="48"/>
  <c r="I16" i="48"/>
  <c r="T16" i="48" s="1"/>
  <c r="M8" i="48"/>
  <c r="L6" i="48"/>
  <c r="I15" i="48"/>
  <c r="Q6" i="48"/>
  <c r="S6" i="48"/>
  <c r="K6" i="48"/>
  <c r="I19" i="48"/>
  <c r="N10" i="48"/>
  <c r="M10" i="48"/>
  <c r="N13" i="32"/>
  <c r="L14" i="32"/>
  <c r="C43" i="43"/>
  <c r="E79" i="42"/>
  <c r="D79" i="42"/>
  <c r="C80" i="42"/>
  <c r="M14" i="48"/>
  <c r="N14" i="48"/>
  <c r="I23" i="48"/>
  <c r="T13" i="48"/>
  <c r="V13" i="48"/>
  <c r="P13" i="48"/>
  <c r="S11" i="48"/>
  <c r="Q11" i="48"/>
  <c r="I20" i="48"/>
  <c r="D52" i="43"/>
  <c r="C53" i="43"/>
  <c r="E52" i="43"/>
  <c r="K17" i="12"/>
  <c r="J17" i="12"/>
  <c r="J14" i="49"/>
  <c r="I14" i="49"/>
  <c r="K20" i="12"/>
  <c r="I20" i="12"/>
  <c r="E23" i="12"/>
  <c r="H23" i="12" s="1"/>
  <c r="J20" i="12"/>
  <c r="C16" i="49"/>
  <c r="E16" i="49" s="1"/>
  <c r="H16" i="49" s="1"/>
  <c r="D31" i="49"/>
  <c r="D33" i="49" s="1"/>
  <c r="F21" i="12"/>
  <c r="G18" i="12"/>
  <c r="D15" i="49"/>
  <c r="E15" i="49" s="1"/>
  <c r="H15" i="49" s="1"/>
  <c r="I13" i="49"/>
  <c r="J13" i="49"/>
  <c r="E13" i="8"/>
  <c r="F13" i="8"/>
  <c r="C23" i="43"/>
  <c r="C46" i="42"/>
  <c r="F45" i="42"/>
  <c r="D45" i="42"/>
  <c r="E45" i="42"/>
  <c r="U21" i="48"/>
  <c r="N21" i="48"/>
  <c r="M21" i="48"/>
  <c r="I30" i="48"/>
  <c r="E22" i="43"/>
  <c r="D22" i="43"/>
  <c r="D73" i="43"/>
  <c r="C74" i="43"/>
  <c r="D74" i="43" s="1"/>
  <c r="E30" i="49"/>
  <c r="C32" i="49"/>
  <c r="E32" i="49" s="1"/>
  <c r="F35" i="42" l="1"/>
  <c r="I12" i="1"/>
  <c r="G12" i="1"/>
  <c r="D12" i="1"/>
  <c r="H12" i="1"/>
  <c r="F12" i="1"/>
  <c r="D13" i="43"/>
  <c r="C13" i="1"/>
  <c r="E35" i="42"/>
  <c r="E12" i="1"/>
  <c r="G22" i="12"/>
  <c r="H22" i="12"/>
  <c r="P14" i="32"/>
  <c r="O14" i="32"/>
  <c r="M14" i="32"/>
  <c r="E14" i="47"/>
  <c r="D14" i="47"/>
  <c r="N17" i="48"/>
  <c r="C34" i="43"/>
  <c r="D34" i="43" s="1"/>
  <c r="D14" i="34"/>
  <c r="U17" i="48"/>
  <c r="F14" i="32"/>
  <c r="C15" i="32"/>
  <c r="D15" i="32" s="1"/>
  <c r="G14" i="32"/>
  <c r="E14" i="32"/>
  <c r="H14" i="32"/>
  <c r="E57" i="42"/>
  <c r="F57" i="42"/>
  <c r="G57" i="42"/>
  <c r="I26" i="48"/>
  <c r="M26" i="48" s="1"/>
  <c r="G14" i="47"/>
  <c r="H14" i="47"/>
  <c r="K22" i="12"/>
  <c r="D25" i="12"/>
  <c r="K25" i="12" s="1"/>
  <c r="I22" i="12"/>
  <c r="J22" i="12"/>
  <c r="I25" i="48"/>
  <c r="I34" i="48" s="1"/>
  <c r="G24" i="42"/>
  <c r="E24" i="42"/>
  <c r="D24" i="42"/>
  <c r="F24" i="42"/>
  <c r="T22" i="48"/>
  <c r="P22" i="48"/>
  <c r="I31" i="48"/>
  <c r="T31" i="48" s="1"/>
  <c r="V22" i="48"/>
  <c r="J16" i="48"/>
  <c r="Q15" i="48"/>
  <c r="L15" i="48"/>
  <c r="I24" i="48"/>
  <c r="K15" i="48"/>
  <c r="S15" i="48"/>
  <c r="I28" i="48"/>
  <c r="M19" i="48"/>
  <c r="N19" i="48"/>
  <c r="L15" i="32"/>
  <c r="N14" i="32"/>
  <c r="E43" i="43"/>
  <c r="D43" i="43"/>
  <c r="D80" i="42"/>
  <c r="E80" i="42"/>
  <c r="M23" i="48"/>
  <c r="N23" i="48"/>
  <c r="I32" i="48"/>
  <c r="Q20" i="48"/>
  <c r="I29" i="48"/>
  <c r="S20" i="48"/>
  <c r="C54" i="43"/>
  <c r="D53" i="43"/>
  <c r="E53" i="43"/>
  <c r="J23" i="12"/>
  <c r="K23" i="12"/>
  <c r="I23" i="12"/>
  <c r="J16" i="49"/>
  <c r="I16" i="49"/>
  <c r="I15" i="49"/>
  <c r="J15" i="49"/>
  <c r="J21" i="12"/>
  <c r="D17" i="49"/>
  <c r="E17" i="49" s="1"/>
  <c r="H17" i="49" s="1"/>
  <c r="F24" i="12"/>
  <c r="G21" i="12"/>
  <c r="I21" i="12"/>
  <c r="K21" i="12"/>
  <c r="E46" i="42"/>
  <c r="D46" i="42"/>
  <c r="F46" i="42"/>
  <c r="M30" i="48"/>
  <c r="I39" i="48"/>
  <c r="U30" i="48"/>
  <c r="N30" i="48"/>
  <c r="E23" i="43"/>
  <c r="D23" i="43"/>
  <c r="F14" i="8"/>
  <c r="E14" i="8"/>
  <c r="C47" i="42"/>
  <c r="C24" i="43"/>
  <c r="E13" i="1" l="1"/>
  <c r="I13" i="1"/>
  <c r="G13" i="1"/>
  <c r="D13" i="1"/>
  <c r="H13" i="1"/>
  <c r="F13" i="1"/>
  <c r="C36" i="42"/>
  <c r="C14" i="43"/>
  <c r="P15" i="32"/>
  <c r="O15" i="32"/>
  <c r="N15" i="32"/>
  <c r="M15" i="32"/>
  <c r="E15" i="32"/>
  <c r="N26" i="48"/>
  <c r="D15" i="47"/>
  <c r="E15" i="47"/>
  <c r="I40" i="48"/>
  <c r="V40" i="48" s="1"/>
  <c r="I35" i="48"/>
  <c r="U35" i="48" s="1"/>
  <c r="U26" i="48"/>
  <c r="F15" i="32"/>
  <c r="G15" i="32"/>
  <c r="C58" i="42"/>
  <c r="E58" i="42" s="1"/>
  <c r="P31" i="48"/>
  <c r="H15" i="32"/>
  <c r="J25" i="48"/>
  <c r="H15" i="47"/>
  <c r="G15" i="47"/>
  <c r="O31" i="48"/>
  <c r="V31" i="48"/>
  <c r="T25" i="48"/>
  <c r="G25" i="12"/>
  <c r="I25" i="12"/>
  <c r="J25" i="12"/>
  <c r="H25" i="12"/>
  <c r="N28" i="48"/>
  <c r="M28" i="48"/>
  <c r="I37" i="48"/>
  <c r="L24" i="48"/>
  <c r="Q24" i="48"/>
  <c r="S24" i="48"/>
  <c r="K24" i="48"/>
  <c r="I33" i="48"/>
  <c r="C44" i="43"/>
  <c r="M32" i="48"/>
  <c r="N32" i="48"/>
  <c r="I41" i="48"/>
  <c r="Q29" i="48"/>
  <c r="I38" i="48"/>
  <c r="S29" i="48"/>
  <c r="D54" i="43"/>
  <c r="E54" i="43"/>
  <c r="G24" i="12"/>
  <c r="I17" i="49"/>
  <c r="J17" i="49"/>
  <c r="D24" i="43"/>
  <c r="E24" i="43"/>
  <c r="E47" i="42"/>
  <c r="F47" i="42"/>
  <c r="D47" i="42"/>
  <c r="M39" i="48"/>
  <c r="N39" i="48"/>
  <c r="U39" i="48"/>
  <c r="T34" i="48"/>
  <c r="J34" i="48"/>
  <c r="D14" i="43" l="1"/>
  <c r="E14" i="43"/>
  <c r="E36" i="42"/>
  <c r="D36" i="42"/>
  <c r="F36" i="42"/>
  <c r="N35" i="48"/>
  <c r="M35" i="48"/>
  <c r="T40" i="48"/>
  <c r="P40" i="48"/>
  <c r="O40" i="48"/>
  <c r="D58" i="42"/>
  <c r="G58" i="42"/>
  <c r="F58" i="42"/>
  <c r="S33" i="48"/>
  <c r="K33" i="48"/>
  <c r="L33" i="48"/>
  <c r="Q33" i="48"/>
  <c r="M37" i="48"/>
  <c r="N37" i="48"/>
  <c r="D44" i="43"/>
  <c r="E44" i="43"/>
  <c r="N41" i="48"/>
  <c r="M41" i="48"/>
  <c r="S38" i="48"/>
  <c r="Q38" i="48"/>
</calcChain>
</file>

<file path=xl/comments1.xml><?xml version="1.0" encoding="utf-8"?>
<comments xmlns="http://schemas.openxmlformats.org/spreadsheetml/2006/main">
  <authors>
    <author>DOLLY-PC</author>
  </authors>
  <commentList>
    <comment ref="H7" authorId="0" shapeId="0">
      <text>
        <r>
          <rPr>
            <b/>
            <sz val="9"/>
            <color indexed="81"/>
            <rFont val="Tahoma"/>
            <family val="2"/>
          </rPr>
          <t>T/T: 5 DAYS</t>
        </r>
      </text>
    </comment>
    <comment ref="J7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M7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N7" authorId="0" shapeId="0">
      <text>
        <r>
          <rPr>
            <b/>
            <sz val="9"/>
            <color indexed="81"/>
            <rFont val="Tahoma"/>
            <family val="2"/>
          </rPr>
          <t>T/T: 11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T/T: 8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 xml:space="preserve">T/T: 9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F9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J9" authorId="0" shapeId="0">
      <text>
        <r>
          <rPr>
            <b/>
            <sz val="9"/>
            <color indexed="81"/>
            <rFont val="Tahoma"/>
            <family val="2"/>
          </rPr>
          <t>T/T: 5 DAYS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O10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T/T: 15 DAYS</t>
        </r>
      </text>
    </comment>
    <comment ref="K11" authorId="0" shapeId="0">
      <text>
        <r>
          <rPr>
            <b/>
            <sz val="9"/>
            <color indexed="81"/>
            <rFont val="Tahoma"/>
            <family val="2"/>
          </rPr>
          <t>T/T: 7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M12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4" authorId="0" shapeId="0">
      <text>
        <r>
          <rPr>
            <b/>
            <sz val="9"/>
            <color indexed="81"/>
            <rFont val="Tahoma"/>
            <family val="2"/>
          </rPr>
          <t>T/T: 7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6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L16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>T/T: 13 DAYS</t>
        </r>
      </text>
    </comment>
    <comment ref="K17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L17" authorId="0" shapeId="0">
      <text>
        <r>
          <rPr>
            <b/>
            <sz val="9"/>
            <color indexed="81"/>
            <rFont val="Tahoma"/>
            <family val="2"/>
          </rPr>
          <t xml:space="preserve">T/T: 7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7" authorId="0" shapeId="0">
      <text>
        <r>
          <rPr>
            <b/>
            <sz val="9"/>
            <color indexed="81"/>
            <rFont val="Tahoma"/>
            <family val="2"/>
          </rPr>
          <t xml:space="preserve">T/T: 8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8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K18" authorId="0" shapeId="0">
      <text>
        <r>
          <rPr>
            <b/>
            <sz val="9"/>
            <color indexed="81"/>
            <rFont val="Tahoma"/>
            <family val="2"/>
          </rPr>
          <t>T/T: 5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8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P18" authorId="0" shapeId="0">
      <text>
        <r>
          <rPr>
            <b/>
            <sz val="9"/>
            <color indexed="81"/>
            <rFont val="Tahoma"/>
            <family val="2"/>
          </rPr>
          <t>T/T: 10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8" authorId="0" shapeId="0">
      <text>
        <r>
          <rPr>
            <b/>
            <sz val="9"/>
            <color indexed="81"/>
            <rFont val="Tahoma"/>
            <family val="2"/>
          </rPr>
          <t>T/T: 12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9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M19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O19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P19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Q19" authorId="0" shapeId="0">
      <text>
        <r>
          <rPr>
            <b/>
            <sz val="9"/>
            <color indexed="81"/>
            <rFont val="Tahoma"/>
            <family val="2"/>
          </rPr>
          <t>T/T: 11 DAYS</t>
        </r>
      </text>
    </comment>
    <comment ref="R19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H20" authorId="0" shapeId="0">
      <text>
        <r>
          <rPr>
            <b/>
            <sz val="9"/>
            <color indexed="81"/>
            <rFont val="Tahoma"/>
            <family val="2"/>
          </rPr>
          <t>T/T: 2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0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T/T: 5 DAYS</t>
        </r>
      </text>
    </comment>
    <comment ref="M21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N21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P21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Q21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K22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P22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Q22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R22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M23" authorId="0" shapeId="0">
      <text>
        <r>
          <rPr>
            <b/>
            <sz val="9"/>
            <color indexed="81"/>
            <rFont val="Tahoma"/>
            <family val="2"/>
          </rPr>
          <t>T/T: 5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23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R23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J24" authorId="0" shapeId="0">
      <text>
        <r>
          <rPr>
            <b/>
            <sz val="9"/>
            <color indexed="81"/>
            <rFont val="Tahoma"/>
            <family val="2"/>
          </rPr>
          <t>T/T: 2 DAYS</t>
        </r>
      </text>
    </comment>
    <comment ref="L24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J25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K25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25" authorId="0" shapeId="0">
      <text>
        <r>
          <rPr>
            <b/>
            <sz val="9"/>
            <color indexed="81"/>
            <rFont val="Tahoma"/>
            <family val="2"/>
          </rPr>
          <t>T/T: 6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5" authorId="0" shapeId="0">
      <text>
        <r>
          <rPr>
            <b/>
            <sz val="9"/>
            <color indexed="81"/>
            <rFont val="Tahoma"/>
            <family val="2"/>
          </rPr>
          <t>T/T: 8 DAYS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DOLLY-PC</author>
  </authors>
  <commentList>
    <comment ref="M8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N8" authorId="0" shapeId="0">
      <text>
        <r>
          <rPr>
            <b/>
            <sz val="9"/>
            <color indexed="81"/>
            <rFont val="Tahoma"/>
            <family val="2"/>
          </rPr>
          <t>T/T: 11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8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T/T: 8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 xml:space="preserve">T/T: 9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9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K10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L10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M10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L11" authorId="0" shapeId="0">
      <text>
        <r>
          <rPr>
            <b/>
            <sz val="9"/>
            <color indexed="81"/>
            <rFont val="Tahoma"/>
            <family val="2"/>
          </rPr>
          <t>T/T: 8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N11" authorId="0" shapeId="0">
      <text>
        <r>
          <rPr>
            <b/>
            <sz val="9"/>
            <color indexed="81"/>
            <rFont val="Tahoma"/>
            <family val="2"/>
          </rPr>
          <t xml:space="preserve">T/T: 10 DAYS
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T/T: 7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 xml:space="preserve">T/T: 7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 xml:space="preserve">T/T: 8 DAYS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4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P14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Q14" authorId="0" shapeId="0">
      <text>
        <r>
          <rPr>
            <b/>
            <sz val="9"/>
            <color indexed="81"/>
            <rFont val="Tahoma"/>
            <family val="2"/>
          </rPr>
          <t>T/T: 11 DAYS</t>
        </r>
      </text>
    </comment>
    <comment ref="P15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Q15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P16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Q16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</commentList>
</comments>
</file>

<file path=xl/comments3.xml><?xml version="1.0" encoding="utf-8"?>
<comments xmlns="http://schemas.openxmlformats.org/spreadsheetml/2006/main">
  <authors>
    <author>DOLLY-PC</author>
  </authors>
  <commentList>
    <comment ref="H8" authorId="0" shapeId="0">
      <text>
        <r>
          <rPr>
            <b/>
            <sz val="9"/>
            <color indexed="81"/>
            <rFont val="Tahoma"/>
            <family val="2"/>
          </rPr>
          <t>T/T: 5 DAYS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G9" authorId="0" shapeId="0">
      <text>
        <r>
          <rPr>
            <b/>
            <sz val="9"/>
            <color indexed="81"/>
            <rFont val="Tahoma"/>
            <family val="2"/>
          </rPr>
          <t>T/T: 3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Q10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  <comment ref="S10" authorId="0" shapeId="0">
      <text>
        <r>
          <rPr>
            <b/>
            <sz val="9"/>
            <color indexed="81"/>
            <rFont val="Tahoma"/>
            <family val="2"/>
          </rPr>
          <t>T/T: 15 DAYS</t>
        </r>
      </text>
    </comment>
    <comment ref="J11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I12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K12" authorId="0" shapeId="0">
      <text>
        <r>
          <rPr>
            <b/>
            <sz val="9"/>
            <color indexed="81"/>
            <rFont val="Tahoma"/>
            <family val="2"/>
          </rPr>
          <t>T/T: 5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2" authorId="0" shapeId="0">
      <text>
        <r>
          <rPr>
            <b/>
            <sz val="9"/>
            <color indexed="81"/>
            <rFont val="Tahoma"/>
            <family val="2"/>
          </rPr>
          <t>T/T: 10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12" authorId="0" shapeId="0">
      <text>
        <r>
          <rPr>
            <b/>
            <sz val="9"/>
            <color indexed="81"/>
            <rFont val="Tahoma"/>
            <family val="2"/>
          </rPr>
          <t>T/T: 12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T/T: 4 DAYS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M14" authorId="0" shapeId="0">
      <text>
        <r>
          <rPr>
            <b/>
            <sz val="9"/>
            <color indexed="81"/>
            <rFont val="Tahoma"/>
            <family val="2"/>
          </rPr>
          <t>T/T: 6 DAYS</t>
        </r>
      </text>
    </comment>
    <comment ref="N14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K15" authorId="0" shapeId="0">
      <text>
        <r>
          <rPr>
            <b/>
            <sz val="9"/>
            <color indexed="81"/>
            <rFont val="Tahoma"/>
            <family val="2"/>
          </rPr>
          <t>T/T: 3 DAYS</t>
        </r>
      </text>
    </comment>
    <comment ref="M16" authorId="0" shapeId="0">
      <text>
        <r>
          <rPr>
            <b/>
            <sz val="9"/>
            <color indexed="81"/>
            <rFont val="Tahoma"/>
            <family val="2"/>
          </rPr>
          <t>T/T: 5 DAYS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6" authorId="0" shapeId="0">
      <text>
        <r>
          <rPr>
            <b/>
            <sz val="9"/>
            <color indexed="81"/>
            <rFont val="Tahoma"/>
            <family val="2"/>
          </rPr>
          <t>T/T: 7 DAYS</t>
        </r>
      </text>
    </comment>
    <comment ref="R16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</commentList>
</comments>
</file>

<file path=xl/comments4.xml><?xml version="1.0" encoding="utf-8"?>
<comments xmlns="http://schemas.openxmlformats.org/spreadsheetml/2006/main">
  <authors>
    <author>DOLLY-PC</author>
  </authors>
  <commentList>
    <comment ref="O8" authorId="0" shapeId="0">
      <text>
        <r>
          <rPr>
            <b/>
            <sz val="9"/>
            <color indexed="81"/>
            <rFont val="Tahoma"/>
            <family val="2"/>
          </rPr>
          <t>T/T: 10 DAYS</t>
        </r>
      </text>
    </comment>
    <comment ref="L9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M9" authorId="0" shapeId="0">
      <text>
        <r>
          <rPr>
            <b/>
            <sz val="9"/>
            <color indexed="81"/>
            <rFont val="Tahoma"/>
            <family val="2"/>
          </rPr>
          <t>T/T: 9 DAYS</t>
        </r>
      </text>
    </comment>
    <comment ref="N10" authorId="0" shapeId="0">
      <text>
        <r>
          <rPr>
            <b/>
            <sz val="9"/>
            <color indexed="81"/>
            <rFont val="Tahoma"/>
            <family val="2"/>
          </rPr>
          <t>T/T: 8 DAYS</t>
        </r>
      </text>
    </comment>
    <comment ref="R11" authorId="0" shapeId="0">
      <text>
        <r>
          <rPr>
            <b/>
            <sz val="9"/>
            <color indexed="81"/>
            <rFont val="Tahoma"/>
            <family val="2"/>
          </rPr>
          <t>T/T: 12 DAYS</t>
        </r>
      </text>
    </comment>
  </commentList>
</comments>
</file>

<file path=xl/comments5.xml><?xml version="1.0" encoding="utf-8"?>
<comments xmlns="http://schemas.openxmlformats.org/spreadsheetml/2006/main">
  <authors>
    <author>CANDY</author>
    <author>Quyetlaanh2011</author>
  </authors>
  <commentList>
    <comment ref="G102" authorId="0" shapeId="0">
      <text>
        <r>
          <rPr>
            <b/>
            <sz val="8"/>
            <color indexed="81"/>
            <rFont val="Tahoma"/>
            <family val="2"/>
          </rPr>
          <t>CANDY:</t>
        </r>
        <r>
          <rPr>
            <sz val="8"/>
            <color indexed="81"/>
            <rFont val="Tahoma"/>
            <family val="2"/>
          </rPr>
          <t xml:space="preserve">
WAIT BERTH AT MNL
</t>
        </r>
      </text>
    </comment>
    <comment ref="A127" authorId="1" shapeId="0">
      <text>
        <r>
          <rPr>
            <b/>
            <sz val="8"/>
            <color indexed="81"/>
            <rFont val="Tahoma"/>
            <family val="2"/>
          </rPr>
          <t xml:space="preserve">Andy: ROLL 1 WEEK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Shane</author>
  </authors>
  <commentList>
    <comment ref="E16" authorId="0" shapeId="0">
      <text>
        <r>
          <rPr>
            <b/>
            <sz val="9"/>
            <color indexed="81"/>
            <rFont val="Tahoma"/>
            <family val="2"/>
          </rPr>
          <t>Shane:</t>
        </r>
        <r>
          <rPr>
            <sz val="9"/>
            <color indexed="81"/>
            <rFont val="Tahoma"/>
            <family val="2"/>
          </rPr>
          <t xml:space="preserve">
Add call</t>
        </r>
      </text>
    </comment>
  </commentList>
</comments>
</file>

<file path=xl/comments7.xml><?xml version="1.0" encoding="utf-8"?>
<comments xmlns="http://schemas.openxmlformats.org/spreadsheetml/2006/main">
  <authors>
    <author>User</author>
    <author>Quyetlaanh2011</author>
  </authors>
  <commentList>
    <comment ref="L54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SITC YOKOHAMA I/O SITC KOBE</t>
        </r>
      </text>
    </comment>
    <comment ref="L74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OSA, UKB, BUS will be transitted via SHA</t>
        </r>
      </text>
    </comment>
    <comment ref="L75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BUS will be transitted via SHA</t>
        </r>
      </text>
    </comment>
    <comment ref="L76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BUS will be transitted via SHA</t>
        </r>
      </text>
    </comment>
    <comment ref="A81" authorId="1" shapeId="0">
      <text>
        <r>
          <rPr>
            <b/>
            <sz val="8"/>
            <color indexed="81"/>
            <rFont val="Tahoma"/>
            <family val="2"/>
          </rPr>
          <t>ANDY: HCM export service on 6th &amp; 13th/Nov will be merge.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84" authorId="1" shapeId="0">
      <text>
        <r>
          <rPr>
            <b/>
            <sz val="8"/>
            <color indexed="81"/>
            <rFont val="Tahoma"/>
            <family val="2"/>
          </rPr>
          <t>ANDY: Anchor at HCM until 2nd/Dec.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155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SITC YOKOHAMA I/O SITC KOBE</t>
        </r>
      </text>
    </comment>
    <comment ref="L175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OSA, UKB, BUS will be transitted via SHA</t>
        </r>
      </text>
    </comment>
    <comment ref="L176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BUS will be transitted via SHA</t>
        </r>
      </text>
    </comment>
    <comment ref="L177" authorId="0" shapeId="0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BUS will be transitted via SHA</t>
        </r>
      </text>
    </comment>
    <comment ref="A182" authorId="1" shapeId="0">
      <text>
        <r>
          <rPr>
            <b/>
            <sz val="8"/>
            <color indexed="81"/>
            <rFont val="Tahoma"/>
            <family val="2"/>
          </rPr>
          <t>ANDY: HCM export service on 6th &amp; 13th/Nov will be merge.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D185" authorId="1" shapeId="0">
      <text>
        <r>
          <rPr>
            <b/>
            <sz val="8"/>
            <color indexed="81"/>
            <rFont val="Tahoma"/>
            <family val="2"/>
          </rPr>
          <t>ANDY: Anchor at HCM until 2nd/Dec.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<sst xmlns="http://schemas.openxmlformats.org/spreadsheetml/2006/main" count="4298" uniqueCount="1399">
  <si>
    <t>VESSEL</t>
  </si>
  <si>
    <t>SHA</t>
  </si>
  <si>
    <t>OSA</t>
  </si>
  <si>
    <t>KOBE</t>
  </si>
  <si>
    <t>921N</t>
  </si>
  <si>
    <t>ETD</t>
  </si>
  <si>
    <t>VOY</t>
  </si>
  <si>
    <t>* The schedule is subject to change with or without prior notice.</t>
  </si>
  <si>
    <t>Tokyo; Yokkohama, Hakata, Moji, Shimizu, Chiba</t>
  </si>
  <si>
    <t>SITC KOBE</t>
  </si>
  <si>
    <t>SITC Vietnam Co., Ltd. HCM Branch</t>
  </si>
  <si>
    <t>Tel: 84-8-54047415       Fax: 84-8-54047420        Website: www.sitc.com</t>
  </si>
  <si>
    <t>911N</t>
  </si>
  <si>
    <t>913N</t>
  </si>
  <si>
    <t>BUS</t>
  </si>
  <si>
    <t>SHE</t>
  </si>
  <si>
    <t>SITC DALIAN</t>
  </si>
  <si>
    <t>3 days</t>
  </si>
  <si>
    <t>479N</t>
  </si>
  <si>
    <t>SITC QINGDAO</t>
  </si>
  <si>
    <t>799N</t>
  </si>
  <si>
    <t>481N</t>
  </si>
  <si>
    <t>801N</t>
  </si>
  <si>
    <t>483N</t>
  </si>
  <si>
    <t>803N</t>
  </si>
  <si>
    <t>917N</t>
  </si>
  <si>
    <t>485N</t>
  </si>
  <si>
    <t>805N</t>
  </si>
  <si>
    <t>919N</t>
  </si>
  <si>
    <t>487N</t>
  </si>
  <si>
    <t>807N</t>
  </si>
  <si>
    <t>489N</t>
  </si>
  <si>
    <t>ETD HCM</t>
  </si>
  <si>
    <t>SITC KEELUNG</t>
  </si>
  <si>
    <t>939N</t>
  </si>
  <si>
    <t>-</t>
  </si>
  <si>
    <t>SKIP</t>
  </si>
  <si>
    <t>943N</t>
  </si>
  <si>
    <t>923N</t>
  </si>
  <si>
    <t>809N</t>
  </si>
  <si>
    <t>491N</t>
  </si>
  <si>
    <t>925N</t>
  </si>
  <si>
    <t>811N</t>
  </si>
  <si>
    <t>2 days</t>
  </si>
  <si>
    <t>HKG</t>
  </si>
  <si>
    <t>6 days</t>
  </si>
  <si>
    <t>493N</t>
  </si>
  <si>
    <t>927N</t>
  </si>
  <si>
    <t>813N</t>
  </si>
  <si>
    <t>495N</t>
  </si>
  <si>
    <t>929N</t>
  </si>
  <si>
    <t>815N</t>
  </si>
  <si>
    <t>497N</t>
  </si>
  <si>
    <t>SITC SHANGHAI</t>
  </si>
  <si>
    <t>931N</t>
  </si>
  <si>
    <t>817N</t>
  </si>
  <si>
    <t>933N</t>
  </si>
  <si>
    <t>819N</t>
  </si>
  <si>
    <t>499N</t>
  </si>
  <si>
    <t>501N</t>
  </si>
  <si>
    <t>935N</t>
  </si>
  <si>
    <t>821N</t>
  </si>
  <si>
    <t>503N</t>
  </si>
  <si>
    <t>937N</t>
  </si>
  <si>
    <t>823N</t>
  </si>
  <si>
    <t>505N</t>
  </si>
  <si>
    <t>825N</t>
  </si>
  <si>
    <t>941N</t>
  </si>
  <si>
    <t>827N</t>
  </si>
  <si>
    <t>SITC YOKOHAMA</t>
  </si>
  <si>
    <t>345N</t>
  </si>
  <si>
    <t>347N</t>
  </si>
  <si>
    <t>349N</t>
  </si>
  <si>
    <t>829N</t>
  </si>
  <si>
    <t>PERTH BRIDGE</t>
  </si>
  <si>
    <t>1101N</t>
  </si>
  <si>
    <t>SINGAPORE BRIDGE</t>
  </si>
  <si>
    <t>1103N</t>
  </si>
  <si>
    <t>1105N</t>
  </si>
  <si>
    <t>1107N</t>
  </si>
  <si>
    <t>1109N</t>
  </si>
  <si>
    <t>1111N</t>
  </si>
  <si>
    <t>CAPE FRANKLIN</t>
  </si>
  <si>
    <t>09 days</t>
  </si>
  <si>
    <t>11 days</t>
  </si>
  <si>
    <t>SITC HAKATA</t>
  </si>
  <si>
    <t>NBO</t>
  </si>
  <si>
    <t>5 days</t>
  </si>
  <si>
    <t>THERAPS</t>
  </si>
  <si>
    <t>SITC INCHON</t>
  </si>
  <si>
    <t>7 days</t>
  </si>
  <si>
    <t>10 days</t>
  </si>
  <si>
    <t>12 days</t>
  </si>
  <si>
    <t>CAPE FALCON</t>
  </si>
  <si>
    <t>BKK</t>
  </si>
  <si>
    <t>LCB</t>
  </si>
  <si>
    <t>TERMINAL:</t>
  </si>
  <si>
    <t>ETD HCM
Friday</t>
  </si>
  <si>
    <t>ANITA L.</t>
  </si>
  <si>
    <t>Sihanouk: SIHANOUK VILLE TERNINAL</t>
  </si>
  <si>
    <t>NINGBO</t>
  </si>
  <si>
    <t>TOKYO</t>
  </si>
  <si>
    <t>YOKOHAMA</t>
  </si>
  <si>
    <t>NAGOYA</t>
  </si>
  <si>
    <t>5 DAYS</t>
  </si>
  <si>
    <t>10 DAYS</t>
  </si>
  <si>
    <t>11 DAYS</t>
  </si>
  <si>
    <t>TERMINAL'S NAME</t>
  </si>
  <si>
    <t>CALYPSO</t>
  </si>
  <si>
    <t>VAN HARMONY</t>
  </si>
  <si>
    <t>SITC HAIPHONG</t>
  </si>
  <si>
    <t>1207N</t>
  </si>
  <si>
    <t>1209N</t>
  </si>
  <si>
    <t>1211N</t>
  </si>
  <si>
    <t>LATKRABANG VIA LEAM CHABANG</t>
  </si>
  <si>
    <t>BMTP VIA LAEM CHABANG</t>
  </si>
  <si>
    <t>Bangkok: PAT</t>
  </si>
  <si>
    <t>Laem Chabang: C3 or B5 (depend on occupancy)--LHIT: Laem Chabang International Terminal</t>
  </si>
  <si>
    <t>SHANGHAI</t>
  </si>
  <si>
    <t>CAPE FRASER</t>
  </si>
  <si>
    <t>1213N</t>
  </si>
  <si>
    <t>7 DAYS</t>
  </si>
  <si>
    <t>1215N</t>
  </si>
  <si>
    <t>YOKKAICHI</t>
  </si>
  <si>
    <t>9 DAYS</t>
  </si>
  <si>
    <t>Friday</t>
  </si>
  <si>
    <t>North Bound</t>
  </si>
  <si>
    <t>South Bound</t>
  </si>
  <si>
    <t>ARABIAN EXPRESS</t>
  </si>
  <si>
    <t>MOL GRACE</t>
  </si>
  <si>
    <t>Monday</t>
  </si>
  <si>
    <t>ETD HCM
Tuesday</t>
  </si>
  <si>
    <t>Tuesday</t>
  </si>
  <si>
    <t>4 days</t>
  </si>
  <si>
    <t>Wednesday</t>
  </si>
  <si>
    <t>VESSEL  NAME</t>
  </si>
  <si>
    <t>HOCHIMINH</t>
  </si>
  <si>
    <t>OSAKA</t>
  </si>
  <si>
    <t>The closing time of VTX 1: (Friday)</t>
  </si>
  <si>
    <t>Lat Krabang and BMTP via Laem Chabang: transit by barge</t>
  </si>
  <si>
    <t>VTX2 DIRECT SERVICE: HOCHIMINH-NINGBO-SHANGHAI-NAGOYA-TOKYO-YOKOHAMA</t>
  </si>
  <si>
    <t>The closing time of VTX 2: (Tuesday)</t>
  </si>
  <si>
    <t>JAPAN PORTS (VIA SHANGHAI)</t>
  </si>
  <si>
    <t>CHINA PORTS (VIA SHANGHAI)</t>
  </si>
  <si>
    <t>Nansha: Guangzhou South China Oceangate Terminal Company Limited (GOCT) --- Nansha New Port</t>
  </si>
  <si>
    <t>HYUNDAI HARMONY</t>
  </si>
  <si>
    <t>193 Dinh Tien Hoang, District 1, Hochiminh City, Vietnam</t>
  </si>
  <si>
    <t>CAPE FRIO</t>
  </si>
  <si>
    <t>ETD HCM
Friday VTX1</t>
  </si>
  <si>
    <t>MACTAN BRIDGE</t>
  </si>
  <si>
    <t>JAKARTA</t>
  </si>
  <si>
    <t>ASIAN GYRO</t>
  </si>
  <si>
    <t>ASIAN ZEPHYR</t>
  </si>
  <si>
    <t>Customer Service's Leader: Ms Thanh Truc - Panda (146) 0906 993 467</t>
  </si>
  <si>
    <t>Freetime: Ms Thuc Ha-MiA (142) 01284300377</t>
  </si>
  <si>
    <t>Customer Service: Ms La Mai-Maria (111) 0904712145, Ms Bich Tram-Lolita (149) 0935807174</t>
  </si>
  <si>
    <t>*Mr Anh Khoa (ext 109) 0906.434.738</t>
  </si>
  <si>
    <t>*Ms Quynh Trang (ext 110) 0902.451.889</t>
  </si>
  <si>
    <t>*Mr Quoc Binh (ext 108) 0903.824.676</t>
  </si>
  <si>
    <t>Customer Service: Ms Thuy Kieu-Lyna (112) 0974272499, Ms Que Mi-Rucy (147) 01696814503</t>
  </si>
  <si>
    <t>Customer Service: Ms Thi Ha-Carlena (148) 0972237920, Ms Thi Trieu-Sarah (114) 01695198251</t>
  </si>
  <si>
    <t>FANGCHENG</t>
  </si>
  <si>
    <t>14 days</t>
  </si>
  <si>
    <t>Sunday</t>
  </si>
  <si>
    <t>WEDNESDAY</t>
  </si>
  <si>
    <t>SUNDAY</t>
  </si>
  <si>
    <t>SATURDAY</t>
  </si>
  <si>
    <t>MONDAY</t>
  </si>
  <si>
    <t>FRIDAY</t>
  </si>
  <si>
    <t>TUESDAY</t>
  </si>
  <si>
    <t>Jakarta: JAKARTA INTERNATIONAL CONTAINER TERMINAL (JICT 1 ) - Port TANJUNG PRIOK</t>
  </si>
  <si>
    <t>Saturday</t>
  </si>
  <si>
    <t>ETD HCM
Saturday VTI</t>
  </si>
  <si>
    <t>15 days</t>
  </si>
  <si>
    <t>CAT LAI: 12H00 (NOON) on Friday.</t>
  </si>
  <si>
    <t xml:space="preserve">            Ms Thuc Ha-MiA (142) 01284300377, Ms Kim Xuyen-Emerald (148) 0907522272</t>
  </si>
  <si>
    <t>Terminal office: Mr Thomas - 0918.567 489 / Mr Thuan - 0908 150 015 / Mr Henry - 0909 435 151</t>
  </si>
  <si>
    <t>NANJING, NANTONG, CHANGZHOU,ZHANGJIAGANG, TAICANG, MA'ANSHAN, TAIZHOU,ZHENJIANG, YANGZHOU, CHANGSHU, ANQING, TONGLING, CHIZHOU, HEFEL, ANJI, JIAXING, WUHU, JIANGYIN, KUNSHAN, SUZHOU, WUJIANG, WUXI, HANGZHOU, WUHAN, CHONGQING, CHENDU…</t>
  </si>
  <si>
    <t>QINGDAO</t>
  </si>
  <si>
    <t>1223N</t>
  </si>
  <si>
    <t>1225N</t>
  </si>
  <si>
    <t>KUO HUNG</t>
  </si>
  <si>
    <r>
      <t>CKV DIRECT SERVICE</t>
    </r>
    <r>
      <rPr>
        <b/>
        <sz val="12"/>
        <color indexed="12"/>
        <rFont val="Verdana"/>
        <family val="2"/>
      </rPr>
      <t xml:space="preserve"> :</t>
    </r>
  </si>
  <si>
    <t>SHEKOU</t>
  </si>
  <si>
    <t>XIAMEN</t>
  </si>
  <si>
    <t>INCHON</t>
  </si>
  <si>
    <t>PYEONGTAEK</t>
  </si>
  <si>
    <t>8 days</t>
  </si>
  <si>
    <t>The closing time of CKV: (Tuesday)</t>
  </si>
  <si>
    <t>K-WATER</t>
  </si>
  <si>
    <t>BRIGHT LAEM CHABANG</t>
  </si>
  <si>
    <t>SKIP HCM</t>
  </si>
  <si>
    <t>Shekou:</t>
  </si>
  <si>
    <t>Xiamen:</t>
  </si>
  <si>
    <t>Inchon:</t>
  </si>
  <si>
    <t>Pyeongtaek:</t>
  </si>
  <si>
    <t>Qingdao:</t>
  </si>
  <si>
    <t>PCTC</t>
  </si>
  <si>
    <t>ICT</t>
  </si>
  <si>
    <t>Shidao New Port</t>
  </si>
  <si>
    <t>Shidao:</t>
  </si>
  <si>
    <t>SHIMIZU</t>
  </si>
  <si>
    <t xml:space="preserve">                 </t>
  </si>
  <si>
    <t>8days</t>
  </si>
  <si>
    <t>TAO</t>
  </si>
  <si>
    <t>BANGKOK</t>
  </si>
  <si>
    <t>LAEM CHABANG</t>
  </si>
  <si>
    <t>CAPE FAWLEY</t>
  </si>
  <si>
    <t>9 days</t>
  </si>
  <si>
    <t>THURSDAY</t>
  </si>
  <si>
    <t>17 days</t>
  </si>
  <si>
    <t>18 days</t>
  </si>
  <si>
    <t>19 days</t>
  </si>
  <si>
    <t>MANILA (N)</t>
  </si>
  <si>
    <t>CAPE FERRO</t>
  </si>
  <si>
    <t>Manila North: MNT terminal / MANILA INT'L CONTAINER TERMINALS, INC.</t>
  </si>
  <si>
    <t>CAPE FELTON</t>
  </si>
  <si>
    <t>SITC LAEM CHABANG</t>
  </si>
  <si>
    <t>off hire/ transit at Shanghai</t>
  </si>
  <si>
    <r>
      <t xml:space="preserve">CAPE FERRO/
            </t>
    </r>
    <r>
      <rPr>
        <b/>
        <sz val="12"/>
        <color indexed="10"/>
        <rFont val="Garamond"/>
        <family val="1"/>
      </rPr>
      <t>MOL GRACE</t>
    </r>
  </si>
  <si>
    <r>
      <t xml:space="preserve">1309N/
   </t>
    </r>
    <r>
      <rPr>
        <b/>
        <sz val="12"/>
        <color indexed="10"/>
        <rFont val="Garamond"/>
        <family val="1"/>
      </rPr>
      <t>1311N</t>
    </r>
  </si>
  <si>
    <t>30- Apr/
delayed 03 May</t>
  </si>
  <si>
    <t xml:space="preserve">05- May
</t>
  </si>
  <si>
    <r>
      <t xml:space="preserve">07 - May/
     </t>
    </r>
    <r>
      <rPr>
        <b/>
        <sz val="12"/>
        <color indexed="10"/>
        <rFont val="Garamond"/>
        <family val="1"/>
      </rPr>
      <t xml:space="preserve">  07 - May</t>
    </r>
  </si>
  <si>
    <r>
      <t xml:space="preserve">SKIP/
        </t>
    </r>
    <r>
      <rPr>
        <b/>
        <sz val="12"/>
        <color indexed="10"/>
        <rFont val="Garamond"/>
        <family val="1"/>
      </rPr>
      <t>10-May</t>
    </r>
  </si>
  <si>
    <r>
      <t xml:space="preserve">SKIP/
       </t>
    </r>
    <r>
      <rPr>
        <b/>
        <sz val="12"/>
        <color indexed="10"/>
        <rFont val="Garamond"/>
        <family val="1"/>
      </rPr>
      <t xml:space="preserve"> 11-May</t>
    </r>
  </si>
  <si>
    <r>
      <t xml:space="preserve">SKIP/
     </t>
    </r>
    <r>
      <rPr>
        <b/>
        <sz val="12"/>
        <color indexed="10"/>
        <rFont val="Garamond"/>
        <family val="1"/>
      </rPr>
      <t xml:space="preserve">   12-May</t>
    </r>
  </si>
  <si>
    <t>MARE FRIO</t>
  </si>
  <si>
    <t>Kobe: PC 14 TERMINAL</t>
  </si>
  <si>
    <t>MANILA NORTH</t>
  </si>
  <si>
    <t>SITC BANGKOK</t>
  </si>
  <si>
    <t>CAPE FORBY</t>
  </si>
  <si>
    <t>SITC JAKARTA</t>
  </si>
  <si>
    <t>Mon</t>
  </si>
  <si>
    <t>SITC Conatiner Lines Co., Ltd Branch Tariff for CRD Import and Outport</t>
    <phoneticPr fontId="22" type="noConversion"/>
  </si>
  <si>
    <t>Latest update</t>
  </si>
  <si>
    <t>Port Name</t>
  </si>
  <si>
    <t>Terminal operator
(Company Name)</t>
  </si>
  <si>
    <t>Terminal Address</t>
  </si>
  <si>
    <t>ETD Shanghai</t>
  </si>
  <si>
    <t>Frequency
(per week)</t>
  </si>
  <si>
    <r>
      <t xml:space="preserve">Transit Time
(Day)
</t>
    </r>
    <r>
      <rPr>
        <sz val="6"/>
        <color indexed="9"/>
        <rFont val="Arial Unicode MS"/>
        <family val="2"/>
        <charset val="134"/>
      </rPr>
      <t>Subject to Custom clearance</t>
    </r>
  </si>
  <si>
    <t>Crane Capacity
(Ton)</t>
    <phoneticPr fontId="22" type="noConversion"/>
  </si>
  <si>
    <t>Tue</t>
  </si>
  <si>
    <t>Wed</t>
  </si>
  <si>
    <t>Thu</t>
  </si>
  <si>
    <t>Fri</t>
  </si>
  <si>
    <t>Sat</t>
  </si>
  <si>
    <t>Sun</t>
  </si>
  <si>
    <t>Taicang</t>
  </si>
  <si>
    <t>太倉</t>
    <rPh sb="0" eb="1">
      <t>ふと</t>
    </rPh>
    <rPh sb="1" eb="2">
      <t>くら</t>
    </rPh>
    <phoneticPr fontId="22" type="noConversion"/>
  </si>
  <si>
    <t>Suzhou Modern Terminals Co.Ltd
苏州现代货箱码头有限公司</t>
    <phoneticPr fontId="22" type="noConversion"/>
  </si>
  <si>
    <t>No.1,  East Tonggang Road, Fuqiao Town, Taicang
太仓市浮桥镇通港东路1号</t>
    <phoneticPr fontId="22" type="noConversion"/>
  </si>
  <si>
    <t>Yes</t>
  </si>
  <si>
    <t>1~2</t>
    <phoneticPr fontId="22" type="noConversion"/>
  </si>
  <si>
    <t>40T</t>
    <phoneticPr fontId="22" type="noConversion"/>
  </si>
  <si>
    <t>Nantong</t>
  </si>
  <si>
    <t>南通</t>
  </si>
  <si>
    <t>Nantong Port Container Terminal Co.Ltd
南通集装箱码头</t>
    <phoneticPr fontId="22" type="noConversion"/>
  </si>
  <si>
    <t>No.259, Mid Yangtze River Road, Nantong
江苏省南通市长江中路259号</t>
    <phoneticPr fontId="22" type="noConversion"/>
  </si>
  <si>
    <t>2~3</t>
  </si>
  <si>
    <t>Zhangjiagang</t>
  </si>
  <si>
    <t>張家港</t>
  </si>
  <si>
    <t>Win Hanverky Container Terminal Co.Ltd
永嘉码头</t>
    <phoneticPr fontId="22" type="noConversion"/>
  </si>
  <si>
    <t>Bottom Jianghai Road, Jingang Town
金港镇江海北路底</t>
    <phoneticPr fontId="22" type="noConversion"/>
  </si>
  <si>
    <t>Changshu</t>
  </si>
  <si>
    <t>常熟</t>
  </si>
  <si>
    <t>Grand China Container Terminal Co.Ltd
新华码头</t>
    <phoneticPr fontId="22" type="noConversion"/>
  </si>
  <si>
    <t>No.1, Road No.1 of Port District, Changshu
常熟港区一路1号</t>
    <phoneticPr fontId="22" type="noConversion"/>
  </si>
  <si>
    <t>Jiangyin</t>
  </si>
  <si>
    <t>江陰</t>
  </si>
  <si>
    <t>Jiangyin Sunan Container Terminal Co.Ltd
江阴苏南国际集装箱码头</t>
  </si>
  <si>
    <t>Lingang Avenue, Lingang New City, Jiangyin
江阴临港新城新港大道</t>
    <phoneticPr fontId="22" type="noConversion"/>
  </si>
  <si>
    <t>Zhenjiang</t>
  </si>
  <si>
    <t>鎮江</t>
  </si>
  <si>
    <t>Dagang Terminal Co.Ltd
大港码头</t>
    <phoneticPr fontId="22" type="noConversion"/>
  </si>
  <si>
    <t>Dagang New District, Zhenjiang
镇江大港新区</t>
    <phoneticPr fontId="22" type="noConversion"/>
  </si>
  <si>
    <t>3~4</t>
  </si>
  <si>
    <t>Changzhou</t>
  </si>
  <si>
    <t>常州</t>
  </si>
  <si>
    <t>Changzhou Lu'anzhou Terminal Co.Ltd
常州录安州码头</t>
  </si>
  <si>
    <t>Lu'anzhou Avenue, Changzhou
常州市录安州大道</t>
    <phoneticPr fontId="22" type="noConversion"/>
  </si>
  <si>
    <t>Yangzhou</t>
  </si>
  <si>
    <t>揚州</t>
  </si>
  <si>
    <t>Yangzhou Ocean Terminal Co.Ltd
扬州远洋码头</t>
    <phoneticPr fontId="22" type="noConversion"/>
  </si>
  <si>
    <t>No.10, South Yangtze Jiang Road, Yangzhou
扬州市扬子江南路10号</t>
    <phoneticPr fontId="22" type="noConversion"/>
  </si>
  <si>
    <t>Nanjing</t>
  </si>
  <si>
    <t>南京</t>
  </si>
  <si>
    <t>Longtan Terminal Co.Ltd
龙潭码头</t>
    <phoneticPr fontId="22" type="noConversion"/>
  </si>
  <si>
    <t>No.1-2, Longtan Logistics Park, Qixia District, Nanjing
南京市栖霞区龙潭物流园区1-2号</t>
    <phoneticPr fontId="22" type="noConversion"/>
  </si>
  <si>
    <t>Hefei</t>
    <phoneticPr fontId="22" type="noConversion"/>
  </si>
  <si>
    <t>合肥</t>
    <rPh sb="0" eb="1">
      <t>あ</t>
    </rPh>
    <rPh sb="1" eb="2">
      <t>ｺｴ</t>
    </rPh>
    <phoneticPr fontId="22" type="noConversion"/>
  </si>
  <si>
    <t>Anhui Hefei International Container Terminal Co.Ltd
安徽合肥港国际集装箱码头有限公司</t>
    <phoneticPr fontId="22" type="noConversion"/>
  </si>
  <si>
    <t>No.1888, East Fanhua Avenue, Baohe Industrial Zone, Hefei
合肥市包河工业区繁华大道东段1888号</t>
    <phoneticPr fontId="22" type="noConversion"/>
  </si>
  <si>
    <t>5~6</t>
    <phoneticPr fontId="22" type="noConversion"/>
  </si>
  <si>
    <t>Maanshan</t>
  </si>
  <si>
    <t>馬鞍山</t>
  </si>
  <si>
    <t>Tianshun Terminal Co.Ltd
天顺码头</t>
    <phoneticPr fontId="22" type="noConversion"/>
  </si>
  <si>
    <t>No.1299, Middel Yanjiang Avenue, Jinjiazhuang District, Ma'anshan
马鞍山市金家庄区延江大道中段1299号</t>
    <phoneticPr fontId="22" type="noConversion"/>
  </si>
  <si>
    <t>yes</t>
    <phoneticPr fontId="22" type="noConversion"/>
  </si>
  <si>
    <t>Yes</t>
    <phoneticPr fontId="22" type="noConversion"/>
  </si>
  <si>
    <t>3~4</t>
    <phoneticPr fontId="22" type="noConversion"/>
  </si>
  <si>
    <t>30T</t>
    <phoneticPr fontId="22" type="noConversion"/>
  </si>
  <si>
    <t>Wuhu</t>
  </si>
  <si>
    <t>蕪湖</t>
  </si>
  <si>
    <t>Zhu Jia Qiao Terminal Co.Ltd
朱家桥码头</t>
    <phoneticPr fontId="22" type="noConversion"/>
  </si>
  <si>
    <t>Zhu Jia Qiao Trading Termina, Gangyi Road, Wuhu
芜湖市港一路朱家桥外贸码头</t>
    <phoneticPr fontId="22" type="noConversion"/>
  </si>
  <si>
    <t xml:space="preserve"> </t>
    <phoneticPr fontId="22" type="noConversion"/>
  </si>
  <si>
    <t>Anqing</t>
  </si>
  <si>
    <t>安慶</t>
  </si>
  <si>
    <t>Anqing Sailing Terminal Co.Ltd
安庆远航码头</t>
    <phoneticPr fontId="22" type="noConversion"/>
  </si>
  <si>
    <t>No.11, Guangjiyu Road, Anqing
安庆市广济圩路11号</t>
    <phoneticPr fontId="22" type="noConversion"/>
  </si>
  <si>
    <t>Chizhou</t>
  </si>
  <si>
    <t>池州</t>
  </si>
  <si>
    <t>Chizhou Yuanhang Terminal Co.Ltd
池州远航码头</t>
    <phoneticPr fontId="22" type="noConversion"/>
  </si>
  <si>
    <t>No.8, Yanjiang Avenue, Chizhou Economic Development Zone
池州经济开发区沿江大道8号</t>
    <phoneticPr fontId="22" type="noConversion"/>
  </si>
  <si>
    <t>40T</t>
  </si>
  <si>
    <t>Tongling</t>
  </si>
  <si>
    <t>銅陵</t>
  </si>
  <si>
    <t>Tonglin Changjiang Trading Terminal Co.Ltd
铜陵长江外贸码头</t>
    <phoneticPr fontId="22" type="noConversion"/>
  </si>
  <si>
    <t>Henggang, Tongling
铜陵市横港</t>
    <phoneticPr fontId="22" type="noConversion"/>
  </si>
  <si>
    <t>Jiujiang</t>
  </si>
  <si>
    <t>九江</t>
  </si>
  <si>
    <t>Jiujiang Terminal Co.Ltd
九江港</t>
    <phoneticPr fontId="22" type="noConversion"/>
  </si>
  <si>
    <t>No.1, Bingang Road, Gangcheng Avenue, Xigang District, Jiujiang
九江市城西港区港城大道68号滨港路1号</t>
    <phoneticPr fontId="22" type="noConversion"/>
  </si>
  <si>
    <t>1~2</t>
  </si>
  <si>
    <t>Huangshi</t>
  </si>
  <si>
    <t>黄石</t>
  </si>
  <si>
    <t>Huangshi Terminal Co.Ltd
黄石港</t>
    <phoneticPr fontId="22" type="noConversion"/>
  </si>
  <si>
    <t>No.7, Jiaotong Road, Huangshi, Hubei
湖北省黄石市交通路7号</t>
    <phoneticPr fontId="22" type="noConversion"/>
  </si>
  <si>
    <t>25T</t>
  </si>
  <si>
    <t>Nanchang</t>
  </si>
  <si>
    <t>南昌</t>
  </si>
  <si>
    <t>Nanchang Terminal Co.Ltd
南昌港</t>
    <phoneticPr fontId="22" type="noConversion"/>
  </si>
  <si>
    <t>Baishuihu Industrial Park, Nanchang Economic Development Zone
南昌市经济技术开发区白水湖工业园</t>
    <phoneticPr fontId="22" type="noConversion"/>
  </si>
  <si>
    <t xml:space="preserve">10~11 </t>
  </si>
  <si>
    <t>32T</t>
  </si>
  <si>
    <t>Wuhan</t>
  </si>
  <si>
    <t>武漢</t>
  </si>
  <si>
    <t>First/Second Phase of Yangluo Terminal Co.Ltd
阳逻港Ⅰ期/Ⅱ期</t>
    <phoneticPr fontId="22" type="noConversion"/>
  </si>
  <si>
    <t>No.8 &amp; No.9, Pingjiang Road, Yangluo Development Zone, Wuhan
武汉阳逻开发区平江路特8号/9号</t>
    <phoneticPr fontId="22" type="noConversion"/>
  </si>
  <si>
    <t>4~6</t>
  </si>
  <si>
    <t>45T</t>
  </si>
  <si>
    <t>Changsha</t>
  </si>
  <si>
    <t>長沙</t>
  </si>
  <si>
    <t>Changsha Terminal Co.Ltd
长沙港</t>
    <phoneticPr fontId="22" type="noConversion"/>
  </si>
  <si>
    <t>No.80, Xingang Road, Kaifu District, Changsha
长沙市开福区新港路80号</t>
    <phoneticPr fontId="22" type="noConversion"/>
  </si>
  <si>
    <t>6~7</t>
  </si>
  <si>
    <t>35T</t>
  </si>
  <si>
    <t>Yueyang</t>
  </si>
  <si>
    <t>岳陽</t>
  </si>
  <si>
    <t xml:space="preserve">Yueyang New Terminal Co.Ltd
岳阳新港 </t>
    <phoneticPr fontId="22" type="noConversion"/>
  </si>
  <si>
    <t>Chenglingji New Port, Yongji Township, Yunxi District, Yueyang, Hunan
湖南省岳阳市云溪区永济乡城陵矶新港</t>
    <phoneticPr fontId="22" type="noConversion"/>
  </si>
  <si>
    <t>Yichang</t>
  </si>
  <si>
    <t>宜昌</t>
  </si>
  <si>
    <t>Yichang Terminal Co.Ltd
宜昌港</t>
    <phoneticPr fontId="22" type="noConversion"/>
  </si>
  <si>
    <t>No.162, Yanjiang Avenue, Yichang
宜昌市沿江大道162号</t>
    <phoneticPr fontId="22" type="noConversion"/>
  </si>
  <si>
    <t>Jingzhou</t>
  </si>
  <si>
    <t>荆州</t>
  </si>
  <si>
    <t>Jinzhou Terminal Co.Ltd
荆州港</t>
    <phoneticPr fontId="22" type="noConversion"/>
  </si>
  <si>
    <t>No.6, Linjiang Road, Shashi District, Jinzhou
荆州市沙市区临江路6号</t>
    <phoneticPr fontId="22" type="noConversion"/>
  </si>
  <si>
    <t>7~8</t>
  </si>
  <si>
    <t>Chongqing</t>
  </si>
  <si>
    <t>重慶</t>
  </si>
  <si>
    <t>Cuntan Terminal Co.Ltd
寸滩码头</t>
    <phoneticPr fontId="25"/>
  </si>
  <si>
    <t>No.306, Haier Road, Jiangbei District, Chongqing
重庆江北区海尔路306号</t>
    <phoneticPr fontId="22" type="noConversion"/>
  </si>
  <si>
    <t>yes</t>
    <phoneticPr fontId="25"/>
  </si>
  <si>
    <t>Yes</t>
    <phoneticPr fontId="25"/>
  </si>
  <si>
    <t>10~12</t>
    <phoneticPr fontId="25"/>
  </si>
  <si>
    <t>35T</t>
    <phoneticPr fontId="25"/>
  </si>
  <si>
    <t>Luzhou</t>
  </si>
  <si>
    <t>濾州</t>
  </si>
  <si>
    <t>Luzhou Terminal Co.Ltd
泸州码头</t>
    <phoneticPr fontId="25"/>
  </si>
  <si>
    <t>Gaoba Industrial Park, Luzhou, Sichuan
四川省泸州市高坝工业园</t>
    <phoneticPr fontId="22" type="noConversion"/>
  </si>
  <si>
    <t>yse</t>
    <phoneticPr fontId="25"/>
  </si>
  <si>
    <t>11~13</t>
    <phoneticPr fontId="25"/>
  </si>
  <si>
    <t>* It is necessary about 2.5days for 
Custom clearnace in Shanghai.</t>
  </si>
  <si>
    <t>ICD Name</t>
  </si>
  <si>
    <t>ICD Operator</t>
  </si>
  <si>
    <t>ICD Address</t>
  </si>
  <si>
    <t>ETD 2nd Transship port</t>
  </si>
  <si>
    <t>Crane Capacity
(Ton)</t>
  </si>
  <si>
    <t>Chengdu
By Train via SHA</t>
  </si>
  <si>
    <t>成都</t>
    <phoneticPr fontId="22" type="noConversion"/>
  </si>
  <si>
    <t>Szechwan Decheng Logistics Yard
四川德成物流堆场</t>
    <phoneticPr fontId="22" type="noConversion"/>
  </si>
  <si>
    <t>Xiuchuan Road, Qingbaijiang Logistics Yard（inside Szechwan Logistics Yard, in front of Residences Station）
青白江物流园区绣川路（四川物流堆场内，城厢车站正对面）</t>
    <phoneticPr fontId="22" type="noConversion"/>
  </si>
  <si>
    <t>yes</t>
  </si>
  <si>
    <t>30T</t>
  </si>
  <si>
    <t>Modern Logistics Co.Ltd, of China Railway No.8 Engineering Group
成都中铁八局现代物流</t>
    <phoneticPr fontId="22" type="noConversion"/>
  </si>
  <si>
    <t>Modern Logistics Yard of China Railway No.8 Engineering Group（beside Residences Station）
中铁八局现代物流堆场（城厢车站旁）</t>
    <phoneticPr fontId="22" type="noConversion"/>
  </si>
  <si>
    <t>*The all kind of dangerous cargo are not acceptable to transport to Chengdu.</t>
    <phoneticPr fontId="22" type="noConversion"/>
  </si>
  <si>
    <t>REMARK:</t>
    <phoneticPr fontId="22" type="noConversion"/>
  </si>
  <si>
    <t>* The all dangerous cargo needs the approval of SITC Container Lines for loading it on the vessel.</t>
    <phoneticPr fontId="22" type="noConversion"/>
  </si>
  <si>
    <t>WISDOM GRACE</t>
  </si>
  <si>
    <t xml:space="preserve">VAN HARMONY </t>
  </si>
  <si>
    <r>
      <t>FTS DIRECT SERVICE</t>
    </r>
    <r>
      <rPr>
        <b/>
        <sz val="12"/>
        <color indexed="12"/>
        <rFont val="Verdana"/>
        <family val="2"/>
      </rPr>
      <t xml:space="preserve"> :</t>
    </r>
  </si>
  <si>
    <t>ETD HCM
Wednesday</t>
  </si>
  <si>
    <t>BUSAN</t>
  </si>
  <si>
    <t>MERATUS JAYAPURA</t>
  </si>
  <si>
    <t>HYUNDAI SPRINTER</t>
  </si>
  <si>
    <t>HYUNDAI STRIDE</t>
  </si>
  <si>
    <t>Ho Chi Minh-Laem Chabang (3)-Manila North(9)-Qingdao(15)-Busan(17)- Shanghai (19)</t>
  </si>
  <si>
    <t>Busan: Hutchison Busan CNTR Terminal</t>
  </si>
  <si>
    <t>Shanghai: WAIGAO QIAO phase number 1.</t>
  </si>
  <si>
    <t>Qingdao: Qingdao Qiangwan Container Terminal</t>
  </si>
  <si>
    <t>LOS ANDES BRIDGE</t>
  </si>
  <si>
    <t>The closing time of NEW CKV: (Saturday)</t>
  </si>
  <si>
    <t xml:space="preserve">Xiamen New World Xiangyu Terminals Company </t>
  </si>
  <si>
    <t>12 DAYS</t>
  </si>
  <si>
    <t>MERATUS JAVA(海丰联熙)</t>
  </si>
  <si>
    <t>Batangas</t>
  </si>
  <si>
    <t>ICD TANAMEXCO, ICD TRANSIMEX, NEW PORT: 11h00 (A.M) on Wednesday</t>
  </si>
  <si>
    <t>FSL BUSAN</t>
  </si>
  <si>
    <t>VTX3</t>
  </si>
  <si>
    <t>Bintulu</t>
  </si>
  <si>
    <t>Xiamen</t>
  </si>
  <si>
    <t>Inchon</t>
  </si>
  <si>
    <t>Pyeongtaek</t>
  </si>
  <si>
    <t>Qingdao</t>
  </si>
  <si>
    <t>21 days</t>
  </si>
  <si>
    <t>ICD TANAMEXCO, ICD TRANSIMEX, NEW PORT: 16h00 (P.M) on Thursday.</t>
  </si>
  <si>
    <t>Shanghai:</t>
  </si>
  <si>
    <t>Wai Gao Qiao phase 5</t>
  </si>
  <si>
    <t>PUSAN</t>
  </si>
  <si>
    <t>KWANGYANG</t>
  </si>
  <si>
    <r>
      <t>NSE DIRECT SERVICE</t>
    </r>
    <r>
      <rPr>
        <b/>
        <sz val="12"/>
        <color indexed="12"/>
        <rFont val="Verdana"/>
        <family val="2"/>
      </rPr>
      <t xml:space="preserve"> :</t>
    </r>
  </si>
  <si>
    <t>SPIRIT OF MANILA</t>
  </si>
  <si>
    <t>MERATUS JAVA</t>
  </si>
  <si>
    <t>HONG KONG</t>
  </si>
  <si>
    <t>16 days</t>
  </si>
  <si>
    <t>Hong Kong:</t>
  </si>
  <si>
    <t>The closing time of FTS - NSE: (Wednesday)</t>
  </si>
  <si>
    <r>
      <t>At Cat Lai: 13</t>
    </r>
    <r>
      <rPr>
        <b/>
        <i/>
        <sz val="14"/>
        <color indexed="28"/>
        <rFont val="Garamond"/>
        <family val="1"/>
      </rPr>
      <t>h00 (P.M) on Tuesday.</t>
    </r>
  </si>
  <si>
    <r>
      <t>At New Port, ICD Tanamexco, ICD Transimex: 17</t>
    </r>
    <r>
      <rPr>
        <b/>
        <i/>
        <sz val="14"/>
        <color indexed="28"/>
        <rFont val="Garamond"/>
        <family val="1"/>
      </rPr>
      <t>h00 (P.M) on Monday.</t>
    </r>
  </si>
  <si>
    <t>Shekou Container Terminal</t>
  </si>
  <si>
    <t>Shekou Container Terminal - SCT</t>
  </si>
  <si>
    <t>HongKong International Terminal - HIT</t>
  </si>
  <si>
    <t>SUN KWANG INCHEON CONTAINER TERMINAL - SKT</t>
  </si>
  <si>
    <t>Ho Chi Minh-Laem Chabang (2) -Hong Kong (8) -Shekou (9) -Inchon (16)</t>
  </si>
  <si>
    <t>HUTCHISON BUSAN CONTAINER TERMINAL</t>
  </si>
  <si>
    <t>LATKRABANG VIA LAEM CHABANG</t>
  </si>
  <si>
    <t>Westerburg</t>
  </si>
  <si>
    <t>1421N</t>
  </si>
  <si>
    <t>1422S</t>
  </si>
  <si>
    <t>1420S</t>
  </si>
  <si>
    <t>1424S</t>
  </si>
  <si>
    <t>333N</t>
  </si>
  <si>
    <t>1423N</t>
  </si>
  <si>
    <t>1425N</t>
  </si>
  <si>
    <t>WESTERBURG</t>
  </si>
  <si>
    <t>QINZHOU</t>
  </si>
  <si>
    <t>INCHEON</t>
  </si>
  <si>
    <t>ETD HCM
Saturday</t>
  </si>
  <si>
    <t>QQCTU</t>
  </si>
  <si>
    <t>1422N</t>
  </si>
  <si>
    <t>1427N</t>
  </si>
  <si>
    <t xml:space="preserve">SITC JAKARTA </t>
  </si>
  <si>
    <t>1426S</t>
  </si>
  <si>
    <t>Ho Chi Minh- Batangas - Kota Kinabalu - Bintulu - Kuching</t>
  </si>
  <si>
    <t xml:space="preserve">BATANGAS </t>
  </si>
  <si>
    <t>KOTA KINABALU</t>
  </si>
  <si>
    <t>BINTULU</t>
  </si>
  <si>
    <t>KUCHING</t>
  </si>
  <si>
    <t>ETD HCM
Thursday</t>
  </si>
  <si>
    <t>CONTSHIP DAY</t>
  </si>
  <si>
    <r>
      <t>At Cat Lai: 17H00</t>
    </r>
    <r>
      <rPr>
        <b/>
        <i/>
        <sz val="14"/>
        <color indexed="28"/>
        <rFont val="Garamond"/>
        <family val="1"/>
      </rPr>
      <t xml:space="preserve"> (P.M) on Wednesday.</t>
    </r>
  </si>
  <si>
    <r>
      <t>At New Port, ICD Tanamexco, ICD Transimex: 21</t>
    </r>
    <r>
      <rPr>
        <b/>
        <i/>
        <sz val="14"/>
        <color indexed="28"/>
        <rFont val="Garamond"/>
        <family val="1"/>
      </rPr>
      <t>h00 (P.M) on Tuesday</t>
    </r>
  </si>
  <si>
    <t>The closing time of VPM(Thursday)</t>
  </si>
  <si>
    <t xml:space="preserve">MERATUS JAYAPURA </t>
  </si>
  <si>
    <r>
      <t>MVP DIRECT SERVICE</t>
    </r>
    <r>
      <rPr>
        <b/>
        <sz val="12"/>
        <color indexed="12"/>
        <rFont val="Verdana"/>
        <family val="2"/>
      </rPr>
      <t xml:space="preserve"> :</t>
    </r>
  </si>
  <si>
    <t>334N</t>
  </si>
  <si>
    <t>1429N</t>
  </si>
  <si>
    <t>1501N</t>
  </si>
  <si>
    <t>1430S</t>
  </si>
  <si>
    <t>1502S</t>
  </si>
  <si>
    <t>SUNSHINE BANDAMA</t>
  </si>
  <si>
    <t xml:space="preserve">SKIP </t>
  </si>
  <si>
    <t xml:space="preserve">Ho Chi Minh-Qinzhou- Shekou-Xiamen- Incheon - Pyeongtaek - Daesan - Qingdao </t>
  </si>
  <si>
    <t>DAESAN</t>
  </si>
  <si>
    <t>13 days</t>
  </si>
  <si>
    <t>NORDLUCHS</t>
  </si>
  <si>
    <t>1432S</t>
  </si>
  <si>
    <t>SITC ZHEJIANG</t>
  </si>
  <si>
    <t>1503N</t>
  </si>
  <si>
    <t xml:space="preserve">SITC HAKATA </t>
  </si>
  <si>
    <t>1504S</t>
  </si>
  <si>
    <t>FSL SANTOS</t>
  </si>
  <si>
    <t>1506S</t>
  </si>
  <si>
    <t>1505N</t>
  </si>
  <si>
    <t>At New Port, ICD Tanamexco, ICD Transimex: 21h00 (P.M) on Friday</t>
  </si>
  <si>
    <t>1507N</t>
  </si>
  <si>
    <t>1508S</t>
  </si>
  <si>
    <t>1510S</t>
  </si>
  <si>
    <t>ETD HCM
Sunday</t>
  </si>
  <si>
    <t xml:space="preserve">Ho Chi Minh- Batangas- Bintulu </t>
  </si>
  <si>
    <t>1512S</t>
  </si>
  <si>
    <t>1514S</t>
  </si>
  <si>
    <t>BATANGAS CONTAINER TERMINAL</t>
  </si>
  <si>
    <t>BINTULU INTERNATIONAL CONTAINER TERMINAL</t>
  </si>
  <si>
    <t>The closing time of VPM ( Sunday)</t>
  </si>
  <si>
    <r>
      <t>At Cat Lai: 17H00</t>
    </r>
    <r>
      <rPr>
        <b/>
        <i/>
        <sz val="14"/>
        <color indexed="28"/>
        <rFont val="Garamond"/>
        <family val="1"/>
      </rPr>
      <t xml:space="preserve"> (P.M) on Saturday</t>
    </r>
  </si>
  <si>
    <t>SITC FUJIAN</t>
  </si>
  <si>
    <t xml:space="preserve">LYG </t>
  </si>
  <si>
    <t>13 Days</t>
  </si>
  <si>
    <t>XINGANG</t>
  </si>
  <si>
    <t>DALIAN</t>
  </si>
  <si>
    <t>2 DAYS</t>
  </si>
  <si>
    <t xml:space="preserve">THURSDAY </t>
  </si>
  <si>
    <t>13 DAYS</t>
  </si>
  <si>
    <t xml:space="preserve">SATURDAY </t>
  </si>
  <si>
    <t>15 DAYS</t>
  </si>
  <si>
    <t xml:space="preserve">TUESDAY </t>
  </si>
  <si>
    <t>CAPE MAGNUS</t>
  </si>
  <si>
    <t>1513N</t>
  </si>
  <si>
    <t>CAPE MORETON</t>
  </si>
  <si>
    <t>The closing time of VTX 4: (Friday)</t>
  </si>
  <si>
    <t xml:space="preserve">At New Port, ICD Tanamexco, ICD Transimex: </t>
  </si>
  <si>
    <t>Incheon:</t>
  </si>
  <si>
    <t>Xingang:</t>
  </si>
  <si>
    <t>Dalian:</t>
  </si>
  <si>
    <t>VTX4 DIRECT SERVICE: HOCHIMINH-LAEM CHABANG- NINGBO-INCHEON -XINGANG- DALIAN - QINGDAO</t>
  </si>
  <si>
    <t>Ningbo: Beilun</t>
  </si>
  <si>
    <t xml:space="preserve"> Inchon Container Terminal</t>
  </si>
  <si>
    <t>Dalian Container Terminal</t>
  </si>
  <si>
    <t>Qingdao Qianwan United Container Terminal</t>
  </si>
  <si>
    <t>Tianjin Orient Container Terminal</t>
  </si>
  <si>
    <t>17 DAYS</t>
  </si>
  <si>
    <t>18 DAYS</t>
  </si>
  <si>
    <t>150 5</t>
  </si>
  <si>
    <t>150 3</t>
  </si>
  <si>
    <t xml:space="preserve">Laem chabang: Laem Chabang Port B1 </t>
  </si>
  <si>
    <t>1504N</t>
  </si>
  <si>
    <t>1515N</t>
  </si>
  <si>
    <t>1517N</t>
  </si>
  <si>
    <t>CARDONIA</t>
  </si>
  <si>
    <t>CLYDE</t>
  </si>
  <si>
    <t xml:space="preserve">At Cat Lai: 05(AM) Thursday </t>
  </si>
  <si>
    <t>150 7</t>
  </si>
  <si>
    <t>1519N</t>
  </si>
  <si>
    <t>1516S</t>
  </si>
  <si>
    <t>NINGBO BEILUN INTERNATIONAL CONTAINER TERMINAL PH2</t>
  </si>
  <si>
    <t>1506N</t>
  </si>
  <si>
    <t>Ms Thi Trieu-Sarah (114) 01695198251, Mr. Cong Thanh ( James) 0938 193 753</t>
  </si>
  <si>
    <t>Ms Kim Xuyen-Emerald (148) 0907522272</t>
  </si>
  <si>
    <t>Mr. Vũ Nguyễn - Luis (147) 0903316612</t>
  </si>
  <si>
    <t>150 9</t>
  </si>
  <si>
    <t>1521N</t>
  </si>
  <si>
    <t>HAKATA, MOJI, YOKKAICHI, SHIMIZU, MATSUYAMA, YOKOHAMA, NAGOYA, TOKYO</t>
  </si>
  <si>
    <t xml:space="preserve">CLYDE </t>
  </si>
  <si>
    <t>1523N</t>
  </si>
  <si>
    <t>1520S</t>
  </si>
  <si>
    <t>151 3</t>
  </si>
  <si>
    <t>151 1</t>
  </si>
  <si>
    <t>SITC HEBEI</t>
  </si>
  <si>
    <r>
      <t>At Tan Cang Hiep Phuoc: 19</t>
    </r>
    <r>
      <rPr>
        <b/>
        <i/>
        <sz val="14"/>
        <color indexed="28"/>
        <rFont val="Garamond"/>
        <family val="1"/>
      </rPr>
      <t>h00 (P.M) on Friday</t>
    </r>
  </si>
  <si>
    <r>
      <t>At Cat Lai and other ICD: 19</t>
    </r>
    <r>
      <rPr>
        <b/>
        <i/>
        <sz val="14"/>
        <color indexed="28"/>
        <rFont val="Garamond"/>
        <family val="1"/>
      </rPr>
      <t>h00 (P.M) on Thursday</t>
    </r>
  </si>
  <si>
    <t>SHV</t>
  </si>
  <si>
    <t>1518S</t>
  </si>
  <si>
    <t>Mr. Duc Vinh ( ext 117) 0168.479.6261</t>
  </si>
  <si>
    <t xml:space="preserve">Customer Service: </t>
  </si>
  <si>
    <t>Sales:</t>
  </si>
  <si>
    <t>Ms. Thủy Tiên - Tina (180) 0907188879</t>
  </si>
  <si>
    <t xml:space="preserve">Ms Thi Ha-Carlena (148) 0972237920, </t>
  </si>
  <si>
    <t>Ms Thi Trieu-Sarah (114) 01695198251</t>
  </si>
  <si>
    <t>Mr. Cong Thanh - James (149) 0938 193 753</t>
  </si>
  <si>
    <t>Mr Thomas - 0918.567 489</t>
  </si>
  <si>
    <t>Mr Thuan - 0908 150 015</t>
  </si>
  <si>
    <t>Mr Henry - 0909 435 151</t>
  </si>
  <si>
    <t xml:space="preserve">Terminal office: </t>
  </si>
  <si>
    <t>Ms. Ngoc Kien ( Kathy) - 84-8 54047415 Ext: 142  (Freetime)</t>
  </si>
  <si>
    <t>Mr Quoc Binh (ext 108) 0903.824.676</t>
  </si>
  <si>
    <t>Mr Anh Khoa (ext 109) 0906.434.738</t>
  </si>
  <si>
    <t>Ms Quynh Trang (ext 110) 0902.451.889</t>
  </si>
  <si>
    <t>Ms Thanh Truc - Panda (146) 0906 993 467 (Supervisor)</t>
  </si>
  <si>
    <t>Ms Thuy Kieu - Lyna (112) 0974272499</t>
  </si>
  <si>
    <t>SIHANOUKVILLE</t>
  </si>
  <si>
    <t>BATANGAS</t>
  </si>
  <si>
    <t>Thursday</t>
  </si>
  <si>
    <t>SITC HAINAN</t>
  </si>
  <si>
    <t>Sihanoukville:</t>
  </si>
  <si>
    <t>SIHANOUKVILLE AUTONOMOUS PORT (SAP)</t>
  </si>
  <si>
    <t>Laem Chabang:</t>
  </si>
  <si>
    <t>LAEM CHABANG INTERNATIONAL TERMINAL (LCT)</t>
  </si>
  <si>
    <t>Bintulu:</t>
  </si>
  <si>
    <t>Batangas:</t>
  </si>
  <si>
    <t>BINTULU INTERNATIONAL CONTAINER TERMINAL (BTT)</t>
  </si>
  <si>
    <t>BATANGAS CONTAINER TERMINAL (BTC)</t>
  </si>
  <si>
    <t>TIANJIN ORIENT CONTAINER TERMINAL (TACT)</t>
  </si>
  <si>
    <t>QINGDAO QIANWAN UNITED CONTAINER TERMINAL (QQT)</t>
  </si>
  <si>
    <t>SITC LIAONING</t>
  </si>
  <si>
    <t>HS MASTER</t>
  </si>
  <si>
    <t>1 days</t>
  </si>
  <si>
    <t>Update schedule from 30-Sep</t>
  </si>
  <si>
    <t>1527N</t>
  </si>
  <si>
    <r>
      <t xml:space="preserve">At Cat Lai: </t>
    </r>
    <r>
      <rPr>
        <b/>
        <i/>
        <sz val="14"/>
        <color indexed="28"/>
        <rFont val="Garamond"/>
        <family val="1"/>
      </rPr>
      <t>17h00 (P.M) on Tuesday</t>
    </r>
  </si>
  <si>
    <r>
      <t>At New Port, ICD Tanamexco, ICD Transimex: 21</t>
    </r>
    <r>
      <rPr>
        <b/>
        <i/>
        <sz val="14"/>
        <color indexed="28"/>
        <rFont val="Garamond"/>
        <family val="1"/>
      </rPr>
      <t>h00 (P.M) on Monday</t>
    </r>
  </si>
  <si>
    <t>1525N</t>
  </si>
  <si>
    <t>1526S</t>
  </si>
  <si>
    <t>SICILIA</t>
  </si>
  <si>
    <t>1531N</t>
  </si>
  <si>
    <t>SITC JIANGSU</t>
  </si>
  <si>
    <t>1528S</t>
  </si>
  <si>
    <r>
      <t xml:space="preserve">*** NEW CKV ***(SATURDAY): HOCHIMINH - LAEM CHABANG - </t>
    </r>
    <r>
      <rPr>
        <b/>
        <sz val="19"/>
        <color indexed="10"/>
        <rFont val="Courier"/>
        <family val="3"/>
      </rPr>
      <t xml:space="preserve">JAKARTA </t>
    </r>
  </si>
  <si>
    <t>SITC KAWASAKI</t>
  </si>
  <si>
    <t>MANILA SOUTH</t>
  </si>
  <si>
    <t>1529N</t>
  </si>
  <si>
    <t>1534S</t>
  </si>
  <si>
    <t>CHAMPION</t>
  </si>
  <si>
    <t>VTX1</t>
  </si>
  <si>
    <t>VTX2</t>
  </si>
  <si>
    <t>SITC MACAO</t>
  </si>
  <si>
    <t>1535N</t>
  </si>
  <si>
    <t>BELOW SCHEDULE APPLIED FROM 25.NOV - SITC LIAONING 1527N</t>
  </si>
  <si>
    <t xml:space="preserve">Manila: </t>
  </si>
  <si>
    <t>MANILA INTERNATIONAL CONTAINER TERMINAL (MICT)</t>
  </si>
  <si>
    <t>The closing time of VTX4: (Wednesday)</t>
  </si>
  <si>
    <t>1601N</t>
  </si>
  <si>
    <t>1603N</t>
  </si>
  <si>
    <t>1602S</t>
  </si>
  <si>
    <t>SITC GUANGXI</t>
  </si>
  <si>
    <t>1605N</t>
  </si>
  <si>
    <t>1604S</t>
  </si>
  <si>
    <t>1608S</t>
  </si>
  <si>
    <t>1607N</t>
  </si>
  <si>
    <t>1606S</t>
  </si>
  <si>
    <t>Qinzhou:</t>
  </si>
  <si>
    <t>Qinzhou Baoshui Terminal</t>
  </si>
  <si>
    <t>1609N</t>
  </si>
  <si>
    <t>1611N</t>
  </si>
  <si>
    <t>Ningbo:</t>
  </si>
  <si>
    <t>UPDATE FROM 10 FEB 2016</t>
  </si>
  <si>
    <t>1-2 days</t>
  </si>
  <si>
    <t>3-4 days</t>
  </si>
  <si>
    <t>KAWASAKI</t>
  </si>
  <si>
    <t>Ms. Phuong Quynh (Natalie) - 84-8 54047415 Ext: 141  (Freetime)</t>
  </si>
  <si>
    <t>Ms. Ngoc Kien ( Kathy) - 84-8 54047415 Ext: 142</t>
  </si>
  <si>
    <t>Hongkong:</t>
  </si>
  <si>
    <t>HOI KONG CONTAINER SERVICES - DEPOT 1</t>
  </si>
  <si>
    <t>1610S</t>
  </si>
  <si>
    <t>1613N</t>
  </si>
  <si>
    <t xml:space="preserve">Xiamen: </t>
  </si>
  <si>
    <t>SITC HANSHIN</t>
  </si>
  <si>
    <t>1612S</t>
  </si>
  <si>
    <t>TAICANG</t>
  </si>
  <si>
    <t xml:space="preserve">SHANGHAI </t>
  </si>
  <si>
    <t>HOCHIMINH-XIAMEN - QINGDAO - SHANGHAI-NINGBO</t>
  </si>
  <si>
    <r>
      <t>CSE  DIRECT SERVICE</t>
    </r>
    <r>
      <rPr>
        <b/>
        <sz val="12"/>
        <color indexed="12"/>
        <rFont val="Verdana"/>
        <family val="2"/>
      </rPr>
      <t xml:space="preserve"> :</t>
    </r>
  </si>
  <si>
    <t>HANJIN MANZANILLO</t>
  </si>
  <si>
    <t>0070E</t>
  </si>
  <si>
    <t>085N</t>
  </si>
  <si>
    <t>KOTA PURI</t>
  </si>
  <si>
    <t>125N</t>
  </si>
  <si>
    <t>ARICA BRIDGE</t>
  </si>
  <si>
    <t>058N</t>
  </si>
  <si>
    <t>0071E</t>
  </si>
  <si>
    <t>086N</t>
  </si>
  <si>
    <t>126N</t>
  </si>
  <si>
    <t>059N</t>
  </si>
  <si>
    <t>XIAMEN INTERNATIONAL CONTAINER TERMINAL</t>
  </si>
  <si>
    <t>QINGDAO QIANWAN CONTAINER TERMINAL</t>
  </si>
  <si>
    <t>WAI GAO QIAO PHASE 4</t>
  </si>
  <si>
    <t>BEILUN CONTAINER TERMINAL PHASE 2</t>
  </si>
  <si>
    <t xml:space="preserve">SITC FUJIAN </t>
  </si>
  <si>
    <t>1614S</t>
  </si>
  <si>
    <t>1615N</t>
  </si>
  <si>
    <t>Mr Xuân Vũ  (ext 111) 0905.597.190</t>
  </si>
  <si>
    <t>KUO TAI</t>
  </si>
  <si>
    <t xml:space="preserve">1608S </t>
  </si>
  <si>
    <t>0072E</t>
  </si>
  <si>
    <t>087N</t>
  </si>
  <si>
    <t>1617N</t>
  </si>
  <si>
    <t>SITC PYEONGTAEK</t>
  </si>
  <si>
    <t>1618S</t>
  </si>
  <si>
    <t>1620S</t>
  </si>
  <si>
    <t>1616S</t>
  </si>
  <si>
    <t>The closing time of CKV 2: (Sunday)</t>
  </si>
  <si>
    <t>At Cat Lai: 17h00 (P.M) on Saturday.</t>
  </si>
  <si>
    <t>127N</t>
  </si>
  <si>
    <t>060N</t>
  </si>
  <si>
    <t>0073E</t>
  </si>
  <si>
    <t>088N</t>
  </si>
  <si>
    <t>128N</t>
  </si>
  <si>
    <t>The closing time of VTX2 : (Wednesday)</t>
  </si>
  <si>
    <t>1622S</t>
  </si>
  <si>
    <t>1624S</t>
  </si>
  <si>
    <t>1619N</t>
  </si>
  <si>
    <t>3 Days</t>
  </si>
  <si>
    <r>
      <t>At New Port, ICD Tanamexco, ICD Transimex, Cat Lai:  11h</t>
    </r>
    <r>
      <rPr>
        <b/>
        <i/>
        <sz val="14"/>
        <color indexed="28"/>
        <rFont val="Garamond"/>
        <family val="1"/>
      </rPr>
      <t>00 (A.M) on Sunday</t>
    </r>
  </si>
  <si>
    <r>
      <t>At Hiep Phuoc Terminal : 11</t>
    </r>
    <r>
      <rPr>
        <b/>
        <i/>
        <sz val="14"/>
        <color indexed="28"/>
        <rFont val="Garamond"/>
        <family val="1"/>
      </rPr>
      <t>h00 (A.M) on Monday</t>
    </r>
  </si>
  <si>
    <t>061N</t>
  </si>
  <si>
    <t>074E</t>
  </si>
  <si>
    <t>089N</t>
  </si>
  <si>
    <t>1621N</t>
  </si>
  <si>
    <t>1626S</t>
  </si>
  <si>
    <t>WELLINGTON STRAIT</t>
  </si>
  <si>
    <t>1631N</t>
  </si>
  <si>
    <t xml:space="preserve">1630S </t>
  </si>
  <si>
    <t>***Closing time***</t>
  </si>
  <si>
    <t>***Closing time ***</t>
  </si>
  <si>
    <t>129N</t>
  </si>
  <si>
    <t>062N</t>
  </si>
  <si>
    <t>0075E</t>
  </si>
  <si>
    <t>1628S</t>
  </si>
  <si>
    <t>1632S</t>
  </si>
  <si>
    <t>1634S</t>
  </si>
  <si>
    <t>UPDATE FROM 16 AUG 2016</t>
  </si>
  <si>
    <t xml:space="preserve">2 days </t>
  </si>
  <si>
    <t xml:space="preserve">4 days </t>
  </si>
  <si>
    <t xml:space="preserve">9 days </t>
  </si>
  <si>
    <t xml:space="preserve">16 days </t>
  </si>
  <si>
    <t>Bangkok:</t>
  </si>
  <si>
    <t>PAT</t>
  </si>
  <si>
    <t>The closing time of VTX4: (Tuesday)</t>
  </si>
  <si>
    <r>
      <t>At New Port, ICD Tanamexco, ICD Transimex: 13</t>
    </r>
    <r>
      <rPr>
        <b/>
        <i/>
        <sz val="13"/>
        <color indexed="28"/>
        <rFont val="Garamond"/>
        <family val="1"/>
      </rPr>
      <t>h00 (P.M) on Sunday</t>
    </r>
  </si>
  <si>
    <r>
      <t xml:space="preserve">At Cat Lai: </t>
    </r>
    <r>
      <rPr>
        <b/>
        <i/>
        <sz val="13"/>
        <color indexed="28"/>
        <rFont val="Garamond"/>
        <family val="1"/>
      </rPr>
      <t xml:space="preserve">12h00 (PM) on Monday ( For Dry cargos) </t>
    </r>
  </si>
  <si>
    <t xml:space="preserve">                  18h00 (PM) on Monday ( For RF cargos) </t>
  </si>
  <si>
    <t xml:space="preserve">SITC HEBEI </t>
  </si>
  <si>
    <t>NINGBO BEILUN INTERNATIONAL CONTAINER TERMINAL (NB PH3)</t>
  </si>
  <si>
    <t>090N</t>
  </si>
  <si>
    <t>CAPE MELVILLE</t>
  </si>
  <si>
    <t>200N</t>
  </si>
  <si>
    <t>063N</t>
  </si>
  <si>
    <t>1630S</t>
  </si>
  <si>
    <t>1636S</t>
  </si>
  <si>
    <t>TBN</t>
  </si>
  <si>
    <t>Mr. Đức Vinh ( ext 117) 0168.479.6261</t>
  </si>
  <si>
    <t>Mr Quốc Bình (ext 108) 0903.824.676</t>
  </si>
  <si>
    <t>Ms. Hồng Phúc ( ext 110)  0918 758 718</t>
  </si>
  <si>
    <t>Ms. Đỗ Nga ( 154) 0982973936</t>
  </si>
  <si>
    <t>Ms. Hoàng Mai - Tracy (180) - 01694 222 022</t>
  </si>
  <si>
    <t>Ms. Thùy Dương - Elsa (181) 0949 795 152</t>
  </si>
  <si>
    <t xml:space="preserve">Ms. Tuyết - Suri (112) 0932 592 562 </t>
  </si>
  <si>
    <t xml:space="preserve">Terminal office </t>
  </si>
  <si>
    <t>Sale team</t>
  </si>
  <si>
    <t xml:space="preserve">Customer service </t>
  </si>
  <si>
    <t>1642S</t>
  </si>
  <si>
    <t>1635N</t>
  </si>
  <si>
    <t>WAIGAO QIAO 4</t>
  </si>
  <si>
    <t>Shanghai: WAIGAO QIAO 1</t>
  </si>
  <si>
    <t>Shanghai: WAIGAO QIAO 4</t>
  </si>
  <si>
    <t xml:space="preserve">5 days </t>
  </si>
  <si>
    <t>1701N</t>
  </si>
  <si>
    <t>1637N</t>
  </si>
  <si>
    <t>1644S</t>
  </si>
  <si>
    <t>1702S</t>
  </si>
  <si>
    <t>SAKAISENBOKU</t>
  </si>
  <si>
    <t>Sakaisenboku: SUKEMATSU NO.8</t>
  </si>
  <si>
    <t>1703N</t>
  </si>
  <si>
    <t>For further information &amp; booking inquiries, please contact :</t>
  </si>
  <si>
    <t>Ningbo: NB3</t>
  </si>
  <si>
    <t>Kawasaki: Kawasaki Port Container Terminal</t>
  </si>
  <si>
    <t>Yokohama: Minami Honomoku Terminal MC 1/2</t>
  </si>
  <si>
    <t>FRI</t>
  </si>
  <si>
    <t>MON</t>
  </si>
  <si>
    <t xml:space="preserve">&lt;JTV2&gt; List of terminals. </t>
  </si>
  <si>
    <t>JTV2</t>
  </si>
  <si>
    <t>THU</t>
  </si>
  <si>
    <t>WED</t>
  </si>
  <si>
    <t>PHILIPPINE</t>
  </si>
  <si>
    <t>CKV2</t>
  </si>
  <si>
    <t>CAMBODIA</t>
  </si>
  <si>
    <t>THAILAND</t>
  </si>
  <si>
    <t>CHINA</t>
  </si>
  <si>
    <t>JAPAN</t>
  </si>
  <si>
    <t>CKI</t>
  </si>
  <si>
    <t>KOREA</t>
  </si>
  <si>
    <t>ETD HCM
WED</t>
  </si>
  <si>
    <t>Shanghai: WG5</t>
  </si>
  <si>
    <t>Jakarta: JIC Terminal</t>
  </si>
  <si>
    <t xml:space="preserve">HOCHIMINH- SHANGHAI -PUSAN- KWANGYANG </t>
  </si>
  <si>
    <t>4-5 days</t>
  </si>
  <si>
    <t>5-6 days</t>
  </si>
  <si>
    <t>Kwangyang: SMGT(SM line terminal)</t>
  </si>
  <si>
    <t>TUE</t>
  </si>
  <si>
    <t>Xiamen: HCT - HAITIAN TERMINAL</t>
  </si>
  <si>
    <t>Laem Chabang: C3 or B5 (depend on occupancy)--LCIT: Laem Chabang International Terminal</t>
  </si>
  <si>
    <t>Laem Chabang: Kerry (CKV2 only)</t>
  </si>
  <si>
    <t>ETD HCM
SUN</t>
  </si>
  <si>
    <t>SEMARANG</t>
  </si>
  <si>
    <t>MAKASSAR</t>
  </si>
  <si>
    <t>Shimizu terminal</t>
  </si>
  <si>
    <t>OHI NO.3-4 TERMINAL (TICT MOL)</t>
  </si>
  <si>
    <t>MINAMI HONMOKU MC-1 2 3</t>
  </si>
  <si>
    <t>Yokkaichi terminal</t>
  </si>
  <si>
    <t>NGO : NAGOYA CONTAINER BERTH</t>
  </si>
  <si>
    <t xml:space="preserve">    7 days</t>
  </si>
  <si>
    <t>OSA :  NANKO No.8 C-8</t>
  </si>
  <si>
    <t>The closing time of JTV2: (Wed)</t>
  </si>
  <si>
    <t>Tel: +84-28-54047415       Fax: +84-28-54047420      Website: www.sitc.com</t>
  </si>
  <si>
    <r>
      <t xml:space="preserve">ETD HCM Sunday </t>
    </r>
    <r>
      <rPr>
        <b/>
        <sz val="13"/>
        <color indexed="30"/>
        <rFont val="Times New Roman"/>
        <family val="1"/>
      </rPr>
      <t>CKV2</t>
    </r>
  </si>
  <si>
    <r>
      <t xml:space="preserve">ETD HCM 
Wednesday </t>
    </r>
    <r>
      <rPr>
        <b/>
        <sz val="13"/>
        <color indexed="10"/>
        <rFont val="Times New Roman"/>
        <family val="1"/>
      </rPr>
      <t>VTX2</t>
    </r>
  </si>
  <si>
    <r>
      <t>VTX1 DIRECT SERVICE</t>
    </r>
    <r>
      <rPr>
        <b/>
        <sz val="12"/>
        <color indexed="12"/>
        <rFont val="Times New Roman"/>
        <family val="1"/>
      </rPr>
      <t xml:space="preserve"> :</t>
    </r>
  </si>
  <si>
    <t>Name</t>
  </si>
  <si>
    <t>EXT</t>
  </si>
  <si>
    <t>0903.824.676</t>
  </si>
  <si>
    <t>binh@sitc.vn</t>
  </si>
  <si>
    <t>Mr. Quốc Bình</t>
  </si>
  <si>
    <t>Mr. Anh Khoa</t>
  </si>
  <si>
    <t>0906.434.738</t>
  </si>
  <si>
    <t>sale.hcm@sitc.vn</t>
  </si>
  <si>
    <t>Mr. Đức Vinh</t>
  </si>
  <si>
    <t>BOOKING TEAM</t>
  </si>
  <si>
    <t>SALES AND MARKETING TEAM</t>
  </si>
  <si>
    <t>0938.529.748</t>
  </si>
  <si>
    <t>0935.991.220</t>
  </si>
  <si>
    <t>Ms. Hiên - Sunmy</t>
  </si>
  <si>
    <t>Ms. Tuyet - Suri</t>
  </si>
  <si>
    <t>0934.279.527</t>
  </si>
  <si>
    <t xml:space="preserve">0932.592.562 </t>
  </si>
  <si>
    <t>export2.hcm@sitc.vn</t>
  </si>
  <si>
    <t>export1.hcm@sitc.vn</t>
  </si>
  <si>
    <t>DOCUMENT TEAM</t>
  </si>
  <si>
    <t>0974.272.499</t>
  </si>
  <si>
    <t>Ms. Thuy Kieu - Lyna</t>
  </si>
  <si>
    <t>Ms. Thảo - Amber</t>
  </si>
  <si>
    <t>Email</t>
  </si>
  <si>
    <t>Phone</t>
  </si>
  <si>
    <t>0934.363.382</t>
  </si>
  <si>
    <t>ALL SERVICE OF SITC CONTAINER LINES HOCHIMINH</t>
  </si>
  <si>
    <t>DIRECT SERVICE TO JAPAN</t>
  </si>
  <si>
    <r>
      <t xml:space="preserve">2. </t>
    </r>
    <r>
      <rPr>
        <b/>
        <u/>
        <sz val="9"/>
        <color indexed="8"/>
        <rFont val="Times New Roman"/>
        <family val="1"/>
      </rPr>
      <t xml:space="preserve">JTV2 DIRECT SERVICE: </t>
    </r>
    <r>
      <rPr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Times New Roman"/>
        <family val="1"/>
      </rPr>
      <t>HO CHI MINH(CATLAI) - Osaka-Kobe- Yokkaichi- Nagoya</t>
    </r>
  </si>
  <si>
    <r>
      <t>3. V</t>
    </r>
    <r>
      <rPr>
        <b/>
        <u/>
        <sz val="10"/>
        <color indexed="8"/>
        <rFont val="Times New Roman"/>
        <family val="1"/>
      </rPr>
      <t xml:space="preserve">TV1 DIRECT SERVICE: </t>
    </r>
    <r>
      <rPr>
        <b/>
        <sz val="10"/>
        <color indexed="8"/>
        <rFont val="Times New Roman"/>
        <family val="1"/>
      </rPr>
      <t xml:space="preserve"> HO CHI MINH(CATLAI) - Sakaisenboku- Osaka- Kobe</t>
    </r>
  </si>
  <si>
    <r>
      <t>4. V</t>
    </r>
    <r>
      <rPr>
        <b/>
        <u/>
        <sz val="10"/>
        <color indexed="8"/>
        <rFont val="Times New Roman"/>
        <family val="1"/>
      </rPr>
      <t xml:space="preserve">TV2 DIRECT SERVICE: </t>
    </r>
    <r>
      <rPr>
        <b/>
        <sz val="10"/>
        <color indexed="8"/>
        <rFont val="Times New Roman"/>
        <family val="1"/>
      </rPr>
      <t xml:space="preserve"> HO CHI MINH(CATLAI) - Nagoya- Tokyo- Yokohama</t>
    </r>
  </si>
  <si>
    <r>
      <t>5. V</t>
    </r>
    <r>
      <rPr>
        <b/>
        <u/>
        <sz val="10"/>
        <color indexed="8"/>
        <rFont val="Times New Roman"/>
        <family val="1"/>
      </rPr>
      <t xml:space="preserve">TV3 DIRECT SERVICE: </t>
    </r>
    <r>
      <rPr>
        <b/>
        <sz val="10"/>
        <color indexed="8"/>
        <rFont val="Times New Roman"/>
        <family val="1"/>
      </rPr>
      <t xml:space="preserve"> HO CHI MINH(CATLAI) - Nagoya- Tokyo- Kawasaki- Yokohama</t>
    </r>
  </si>
  <si>
    <r>
      <t>2. V</t>
    </r>
    <r>
      <rPr>
        <b/>
        <u/>
        <sz val="10"/>
        <color indexed="8"/>
        <rFont val="Times New Roman"/>
        <family val="1"/>
      </rPr>
      <t xml:space="preserve">TX2 DIRECT SERVICE: </t>
    </r>
    <r>
      <rPr>
        <b/>
        <sz val="10"/>
        <color indexed="8"/>
        <rFont val="Times New Roman"/>
        <family val="1"/>
      </rPr>
      <t xml:space="preserve"> HO CHI MINH(CATLAI) - Ningbo-Shanghai</t>
    </r>
  </si>
  <si>
    <r>
      <t>4. CKI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Shanghai</t>
    </r>
  </si>
  <si>
    <t xml:space="preserve">VTX1(FRIDAY): HOCHIMINH-SIHANOUKVILLE-BANGKOK-LAEM CHABANG
VTX2 (WEDNESDAY): HOCHIMINH-BANGKOK-LAEM CHABANG
CKV2 (SUNDAY): HOCHIMINH-SIHANOUKVILLE-BANGKOK-LAEM CHABANG
</t>
  </si>
  <si>
    <t>PORT</t>
  </si>
  <si>
    <t>TERMINAL</t>
  </si>
  <si>
    <t>WGQ # 4</t>
  </si>
  <si>
    <t>SHANGHAI WAIGAO QIAO #4 (SHANGHAI EAST CONTAINER TERMINAL)</t>
  </si>
  <si>
    <t>1. JTV1 DIRECT SERVICE:  HO CHI MINH(TCTT (VNCMP) - Tokyo-Shimizu- Yokohama- Tokyo- Pusan</t>
  </si>
  <si>
    <t>VUNG TAU/TCTT (VNCMP)</t>
  </si>
  <si>
    <t xml:space="preserve">CATLAI PORT </t>
  </si>
  <si>
    <t>2. JTV2 DIRECT SERVICE:  HO CHI MINH(CATLAI) - Osaka-Kobe- Yokkaichi- Nagoya</t>
  </si>
  <si>
    <t>NANKO No.8 C-8</t>
  </si>
  <si>
    <t>KICT PORT ISLAND (C-15 16 17)</t>
  </si>
  <si>
    <t>NAGOYA CONTAINER BERTH</t>
  </si>
  <si>
    <t>NCM (daxie terminal)</t>
  </si>
  <si>
    <t>NCM</t>
  </si>
  <si>
    <t>WAIGAO QIAO 1</t>
  </si>
  <si>
    <t>WGQ # 1</t>
  </si>
  <si>
    <t>SUKEMATSU NO.8</t>
  </si>
  <si>
    <t>YUMESHIMA C 10-12</t>
  </si>
  <si>
    <t>PC 14 TERMINAL</t>
  </si>
  <si>
    <t>DONGPU CONTAINER TERMINAL</t>
  </si>
  <si>
    <t>NB3(NINGBO BEILUN INTERNATIONAL CONTAINER TERMINAL PH3)</t>
  </si>
  <si>
    <t>NB3</t>
  </si>
  <si>
    <t>TOBISHIMA FUTO KITA CONTAINER TERMINAL</t>
  </si>
  <si>
    <t>AOMI A-3 TERMINAL</t>
  </si>
  <si>
    <t>HOMOKU A-5</t>
  </si>
  <si>
    <r>
      <t xml:space="preserve">4. VTX2N DIRECT SERVICE:  </t>
    </r>
    <r>
      <rPr>
        <i/>
        <sz val="9"/>
        <color indexed="12"/>
        <rFont val="Arial"/>
        <family val="2"/>
      </rPr>
      <t>HOCHIMINH-NINGBO-SHANGHAI-NAGOYA-TOKYO-YOKOHAMA</t>
    </r>
  </si>
  <si>
    <r>
      <t xml:space="preserve">5. VTX3N DIRECT SERVICE:  </t>
    </r>
    <r>
      <rPr>
        <i/>
        <sz val="9"/>
        <color indexed="12"/>
        <rFont val="Arial"/>
        <family val="2"/>
      </rPr>
      <t>HOCHIMINH- XIAMEN - NAGOYA -TOKYO- KAWASAKI -YOKOHAMA</t>
    </r>
  </si>
  <si>
    <t>HCT - HAITIAN TERMINAL</t>
  </si>
  <si>
    <t>Nabeta Container terminal</t>
  </si>
  <si>
    <t>Aomi A-3</t>
  </si>
  <si>
    <t>Kawasaki Port Container Terminal</t>
  </si>
  <si>
    <t>Minami Honomoku Terminal MC 1/2</t>
  </si>
  <si>
    <r>
      <t xml:space="preserve">3. VTX1N DIRECT SERVICE: </t>
    </r>
    <r>
      <rPr>
        <i/>
        <sz val="9"/>
        <color indexed="12"/>
        <rFont val="Arial"/>
        <family val="2"/>
      </rPr>
      <t>HOCHIMINH- NINGBO -SHANGHAI- SAKAISENBOKU -OSAKA-KOBE-PUSAN</t>
    </r>
  </si>
  <si>
    <t>WGQ # 5</t>
  </si>
  <si>
    <r>
      <t xml:space="preserve">7. CKI DIRECT SERVICE: </t>
    </r>
    <r>
      <rPr>
        <i/>
        <sz val="9"/>
        <color indexed="12"/>
        <rFont val="Arial"/>
        <family val="2"/>
      </rPr>
      <t>HO CHI MINH - SHANGHAI - PUSAN - KWANGYANG</t>
    </r>
  </si>
  <si>
    <t>HBT</t>
  </si>
  <si>
    <t>SMGT(SM line terminal)</t>
  </si>
  <si>
    <t>VUNGTAU</t>
  </si>
  <si>
    <r>
      <t xml:space="preserve">9. CMI DIRECT SERVICE: </t>
    </r>
    <r>
      <rPr>
        <i/>
        <sz val="9"/>
        <color indexed="12"/>
        <rFont val="Arial"/>
        <family val="2"/>
      </rPr>
      <t>HOCHIMINH- JAKARTA - SEMARANG- MAKASSAR - BATANGAS</t>
    </r>
  </si>
  <si>
    <t>JIC Terminal</t>
  </si>
  <si>
    <t>Terminal Petikemas Semarang</t>
  </si>
  <si>
    <t>TPKS</t>
  </si>
  <si>
    <t>JICT</t>
  </si>
  <si>
    <t>Terminal Petikemas Makassar</t>
  </si>
  <si>
    <t>TPM</t>
  </si>
  <si>
    <t>Kerry (CKV2 only)</t>
  </si>
  <si>
    <t>SIHANOUKVILLE TERNINAL</t>
  </si>
  <si>
    <t>Laem Chabang International Terminal (C3 or C5 occupancy)</t>
  </si>
  <si>
    <t>SAHATHAI TERMINAL</t>
  </si>
  <si>
    <t>Laem Chabang International Terminal</t>
  </si>
  <si>
    <t>LCIT</t>
  </si>
  <si>
    <t>DIRECT SERVICE TO CHINA</t>
  </si>
  <si>
    <t>lyna@sitc.vn</t>
  </si>
  <si>
    <t>SAT</t>
  </si>
  <si>
    <r>
      <t xml:space="preserve">10. VTX1S/VTX2S/CKV2 DIRECT SERVICE: </t>
    </r>
    <r>
      <rPr>
        <i/>
        <sz val="9"/>
        <color indexed="12"/>
        <rFont val="Arial"/>
        <family val="2"/>
      </rPr>
      <t>HOCHIMINH-SIHANOUKVILLE-BANGKOK-LAEM CHABANG</t>
    </r>
  </si>
  <si>
    <r>
      <t xml:space="preserve">11. VTX3S DIRECT SERVICE: </t>
    </r>
    <r>
      <rPr>
        <i/>
        <sz val="9"/>
        <color indexed="12"/>
        <rFont val="Arial"/>
        <family val="2"/>
      </rPr>
      <t>HO CHI MINH - BANGKOK - LAEM CHABANG</t>
    </r>
  </si>
  <si>
    <t>CATLAI</t>
  </si>
  <si>
    <t>SUN</t>
  </si>
  <si>
    <t>Jakarta: JICT (berth at utc 1)</t>
  </si>
  <si>
    <t xml:space="preserve">Tokyo: Y2 CONTAINER TERMINAL </t>
  </si>
  <si>
    <t>Tokyo: Y2 CONTAINER TERMINAL</t>
  </si>
  <si>
    <t>TIANJIN</t>
  </si>
  <si>
    <t>Tianjin</t>
  </si>
  <si>
    <t>20 FLOOR-Lim Tower 3- 29A Nguyen Dinh Chieu  street, Dist. 1, Hochiminh City, Vietnam</t>
  </si>
  <si>
    <t>Ms Phương - Kate</t>
  </si>
  <si>
    <t>0978.168.828</t>
  </si>
  <si>
    <t>Ms. Huyền - Iris</t>
  </si>
  <si>
    <t>0932.046.594</t>
  </si>
  <si>
    <t>ETD HCM
THU</t>
  </si>
  <si>
    <t>New SITC Container Lines Vietnam Co. Ltd</t>
  </si>
  <si>
    <r>
      <t>CBX DIRECT SERVICE</t>
    </r>
    <r>
      <rPr>
        <b/>
        <sz val="12"/>
        <color indexed="12"/>
        <rFont val="Times New Roman"/>
        <family val="1"/>
      </rPr>
      <t xml:space="preserve"> :</t>
    </r>
  </si>
  <si>
    <t>CHITTAGONG</t>
  </si>
  <si>
    <t>Chittagong: Chittagong Port Authority</t>
  </si>
  <si>
    <t>CBX</t>
  </si>
  <si>
    <t xml:space="preserve">SERVICE </t>
  </si>
  <si>
    <t>ETA SHA</t>
  </si>
  <si>
    <t>CONNECT VSL</t>
  </si>
  <si>
    <t>ETD SHA</t>
  </si>
  <si>
    <t>HAKATA</t>
  </si>
  <si>
    <t>MOJI</t>
  </si>
  <si>
    <t>HITACHINAKA</t>
  </si>
  <si>
    <t>SENDAI</t>
  </si>
  <si>
    <t>TOYOHASHI</t>
  </si>
  <si>
    <t xml:space="preserve">CJV3 </t>
  </si>
  <si>
    <t>SNS</t>
  </si>
  <si>
    <t>SKU</t>
  </si>
  <si>
    <t>S7</t>
  </si>
  <si>
    <t>PSU</t>
  </si>
  <si>
    <t xml:space="preserve">CJV2 </t>
  </si>
  <si>
    <t>1604E</t>
  </si>
  <si>
    <t>***HCM TO KUANTAN &amp; JAKARTA TRANSIT SERVICE VIA LAEM CHABANG***</t>
  </si>
  <si>
    <t>CONNECT  VESSEL</t>
  </si>
  <si>
    <t>ETD LCH(B5)</t>
  </si>
  <si>
    <t>ETA KUANTAN</t>
  </si>
  <si>
    <t>ETA JKT(JITC = UTC1)</t>
  </si>
  <si>
    <t>TUE/WED</t>
  </si>
  <si>
    <r>
      <t xml:space="preserve">ETD HCM 
Wednesday </t>
    </r>
    <r>
      <rPr>
        <b/>
        <sz val="13"/>
        <color indexed="10"/>
        <rFont val="Times New Roman"/>
        <family val="1"/>
      </rPr>
      <t>VTX2</t>
    </r>
  </si>
  <si>
    <r>
      <t xml:space="preserve">ETD HCM
Friday </t>
    </r>
    <r>
      <rPr>
        <b/>
        <sz val="13"/>
        <color indexed="10"/>
        <rFont val="Times New Roman"/>
        <family val="1"/>
      </rPr>
      <t>VTX1</t>
    </r>
  </si>
  <si>
    <r>
      <t>At New Port, ICD Tanamexco, ICD Transimex: 11</t>
    </r>
    <r>
      <rPr>
        <b/>
        <i/>
        <sz val="11"/>
        <color indexed="10"/>
        <rFont val="Times New Roman"/>
        <family val="1"/>
      </rPr>
      <t>h00 (A.M) on Monday</t>
    </r>
  </si>
  <si>
    <t>CKI DIRECT SERVICE :</t>
  </si>
  <si>
    <t>***Closing time of CKI***</t>
  </si>
  <si>
    <t>JTV2 DIRECT SERVICE:  HO CHI MINH(CATLAI) -Osaka- Kobe- Yokkaichi- Nagoya</t>
  </si>
  <si>
    <t>YKK: YCB CONTAINER TERMINAL</t>
  </si>
  <si>
    <t>TERMINAL'S NAME:</t>
  </si>
  <si>
    <t>HOCHIMINH- SHEKOU - NAGOYA -TOKYO- KAWASAKI -YOKOHAMA</t>
  </si>
  <si>
    <t>Port Klang: NPT</t>
  </si>
  <si>
    <r>
      <t>At ICDs: 06</t>
    </r>
    <r>
      <rPr>
        <b/>
        <i/>
        <sz val="11"/>
        <color indexed="28"/>
        <rFont val="Times New Roman"/>
        <family val="1"/>
      </rPr>
      <t>h00 on Sat</t>
    </r>
  </si>
  <si>
    <r>
      <t>VTX3.N DIRECT SERVICE</t>
    </r>
    <r>
      <rPr>
        <b/>
        <sz val="11"/>
        <color indexed="12"/>
        <rFont val="Times New Roman"/>
        <family val="1"/>
      </rPr>
      <t xml:space="preserve"> :</t>
    </r>
  </si>
  <si>
    <t>2063E</t>
  </si>
  <si>
    <t>2064E</t>
  </si>
  <si>
    <t>2065E</t>
  </si>
  <si>
    <t>2066E</t>
  </si>
  <si>
    <t>2105E</t>
  </si>
  <si>
    <t>2104E</t>
  </si>
  <si>
    <t>2107E</t>
  </si>
  <si>
    <t>2105N</t>
  </si>
  <si>
    <t>2107N</t>
  </si>
  <si>
    <t>2109N</t>
  </si>
  <si>
    <t>2109E</t>
  </si>
  <si>
    <t>2108E</t>
  </si>
  <si>
    <t>2110E</t>
  </si>
  <si>
    <r>
      <t>CVS2 DIRECT SERVICE</t>
    </r>
    <r>
      <rPr>
        <b/>
        <sz val="11"/>
        <color indexed="12"/>
        <rFont val="Times New Roman"/>
        <family val="1"/>
      </rPr>
      <t xml:space="preserve"> :</t>
    </r>
  </si>
  <si>
    <t>HOCHIMINH-TAICANG - SHANGHAI - OSAKA - KOBE</t>
  </si>
  <si>
    <t>ETD HCM
SAT</t>
  </si>
  <si>
    <t>CVS2</t>
  </si>
  <si>
    <t>TAICANG: Taicang Port SP Zhenghe Container Terminal</t>
  </si>
  <si>
    <t>SHANGHAI: Wai Gao Qiao #1 Terminal</t>
  </si>
  <si>
    <t>OSAKA: DICT (SJJ &amp; SITC vessel)/Nanco 1/2 (SNL vessel)</t>
  </si>
  <si>
    <r>
      <t>At ICDs: 09</t>
    </r>
    <r>
      <rPr>
        <b/>
        <i/>
        <sz val="10"/>
        <color indexed="28"/>
        <rFont val="Times New Roman"/>
        <family val="1"/>
      </rPr>
      <t>h00 (A.M) on Sunday.</t>
    </r>
  </si>
  <si>
    <r>
      <t>At ICDs: 17h</t>
    </r>
    <r>
      <rPr>
        <b/>
        <i/>
        <sz val="10"/>
        <color indexed="28"/>
        <rFont val="Times New Roman"/>
        <family val="1"/>
      </rPr>
      <t>00 (noon) on Fri.</t>
    </r>
  </si>
  <si>
    <r>
      <t>At ICDs: 15h</t>
    </r>
    <r>
      <rPr>
        <b/>
        <i/>
        <sz val="10"/>
        <color indexed="28"/>
        <rFont val="Times New Roman"/>
        <family val="1"/>
      </rPr>
      <t>00 on Monday.</t>
    </r>
  </si>
  <si>
    <r>
      <t xml:space="preserve">At ICDs: </t>
    </r>
    <r>
      <rPr>
        <b/>
        <i/>
        <sz val="10"/>
        <color indexed="10"/>
        <rFont val="Times New Roman"/>
        <family val="1"/>
      </rPr>
      <t>12h00 on Tuesday.</t>
    </r>
  </si>
  <si>
    <t>Batangas: BATANGAS CONTAINER TERMINAL</t>
  </si>
  <si>
    <t>Manila(N): MANILA INTERNATIONAL CONTAINER TERMIAL</t>
  </si>
  <si>
    <t>The closing time:</t>
  </si>
  <si>
    <r>
      <t>At ICDs: 03</t>
    </r>
    <r>
      <rPr>
        <b/>
        <i/>
        <sz val="10"/>
        <color indexed="28"/>
        <rFont val="Times New Roman"/>
        <family val="1"/>
      </rPr>
      <t>h00 on Thu.</t>
    </r>
  </si>
  <si>
    <t>At ICD Tân Cảng Nhơn Trạch (RF): 01h:00 on Tue</t>
  </si>
  <si>
    <t>At ICD Tân Cảng Nhơn Trạch (RF): 17h:00 on Sat</t>
  </si>
  <si>
    <r>
      <t>6. CBX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Ningbo-Shanghai</t>
    </r>
  </si>
  <si>
    <t>ETD HCM
Sun</t>
  </si>
  <si>
    <r>
      <t>8. VTX3N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Shekou</t>
    </r>
  </si>
  <si>
    <t xml:space="preserve">ETD HCM
SUN </t>
  </si>
  <si>
    <t>***HCM TO MNN &amp; MNS TRANSIT SERVICE VIA XMN***</t>
  </si>
  <si>
    <t>SITC PENANG</t>
  </si>
  <si>
    <t>SITC PORT KLANG</t>
  </si>
  <si>
    <t>SITC SINGAPORE</t>
  </si>
  <si>
    <t>ETA MNN</t>
  </si>
  <si>
    <t>ETA MNS</t>
  </si>
  <si>
    <t>ETD XMN 
SUN (CPX5)</t>
  </si>
  <si>
    <t>ETD XMN
FRI (CPX6)</t>
  </si>
  <si>
    <t>HOCHIMINH- XIAMEN -SHANGHAI- SAKAISENBOKU -OSAKA-KOBE-PUSAN</t>
  </si>
  <si>
    <t>UKB : ROK(Rokko C-3/4)</t>
  </si>
  <si>
    <t>ETD HCM
Sat</t>
  </si>
  <si>
    <r>
      <t>5. CVS2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Taicang - Shanghai</t>
    </r>
  </si>
  <si>
    <r>
      <t>1. V</t>
    </r>
    <r>
      <rPr>
        <b/>
        <u/>
        <sz val="10"/>
        <color indexed="8"/>
        <rFont val="Times New Roman"/>
        <family val="1"/>
      </rPr>
      <t xml:space="preserve">TX1 DIRECT SERVICE: </t>
    </r>
    <r>
      <rPr>
        <b/>
        <sz val="10"/>
        <color indexed="8"/>
        <rFont val="Times New Roman"/>
        <family val="1"/>
      </rPr>
      <t xml:space="preserve"> HO CHI MINH(CATLAI) - Xiamen-Shanghai</t>
    </r>
  </si>
  <si>
    <t>Nagoya: NAGOYA UNITED CONTAINER TERMINAL</t>
  </si>
  <si>
    <t>SINGAPORE</t>
  </si>
  <si>
    <t>PORT KLANG(W)</t>
  </si>
  <si>
    <t>ETD HCM
Thu</t>
  </si>
  <si>
    <t>***HCM TO QINZHOU***</t>
  </si>
  <si>
    <t>ETA CNQZH</t>
  </si>
  <si>
    <r>
      <t xml:space="preserve">ETD HCM
Fri </t>
    </r>
    <r>
      <rPr>
        <b/>
        <sz val="13"/>
        <color indexed="10"/>
        <rFont val="Times New Roman"/>
        <family val="1"/>
      </rPr>
      <t>VTX1.S</t>
    </r>
  </si>
  <si>
    <r>
      <t xml:space="preserve">ETD HCM 
Wed </t>
    </r>
    <r>
      <rPr>
        <b/>
        <sz val="13"/>
        <color indexed="10"/>
        <rFont val="Times New Roman"/>
        <family val="1"/>
      </rPr>
      <t>CMI2</t>
    </r>
  </si>
  <si>
    <t xml:space="preserve">N.MANILA </t>
  </si>
  <si>
    <t>Nansha:</t>
  </si>
  <si>
    <r>
      <t>At ICDs: 12h</t>
    </r>
    <r>
      <rPr>
        <b/>
        <i/>
        <sz val="10"/>
        <color indexed="28"/>
        <rFont val="Times New Roman"/>
        <family val="1"/>
      </rPr>
      <t>00 (noon) on Wednesday.</t>
    </r>
  </si>
  <si>
    <t>At ICD Tân Cảng Nhơn Trạch (REEFER): 17h:00 on Thu</t>
  </si>
  <si>
    <t>At ICD Tân Cảng Nhơn Trạch (REEFER): 02h:00 on Sat</t>
  </si>
  <si>
    <t>At ICD Tân Cảng Nhơn Trạch (REEFER): 17:00 on Thu</t>
  </si>
  <si>
    <t>At ICD Tân Cảng Nhơn Trạch (REEFER): 05h:00 on Mon</t>
  </si>
  <si>
    <t>10days</t>
  </si>
  <si>
    <r>
      <t>At CatLai: 03h</t>
    </r>
    <r>
      <rPr>
        <b/>
        <i/>
        <sz val="11"/>
        <color indexed="28"/>
        <rFont val="Times New Roman"/>
        <family val="1"/>
      </rPr>
      <t>00 on Sun (for Dry and RF)</t>
    </r>
  </si>
  <si>
    <r>
      <t>At Cat Lai: 03</t>
    </r>
    <r>
      <rPr>
        <b/>
        <i/>
        <sz val="10"/>
        <color indexed="28"/>
        <rFont val="Times New Roman"/>
        <family val="1"/>
      </rPr>
      <t>h00 on Fri (for Dry and RF)</t>
    </r>
  </si>
  <si>
    <r>
      <t xml:space="preserve">At CatLai: </t>
    </r>
    <r>
      <rPr>
        <b/>
        <i/>
        <sz val="10"/>
        <color indexed="10"/>
        <rFont val="Times New Roman"/>
        <family val="1"/>
      </rPr>
      <t>08h00 on Wednesday (for Dry and RF)</t>
    </r>
  </si>
  <si>
    <r>
      <t>At Cat Lai: 11</t>
    </r>
    <r>
      <rPr>
        <b/>
        <i/>
        <sz val="10"/>
        <color indexed="28"/>
        <rFont val="Times New Roman"/>
        <family val="1"/>
      </rPr>
      <t>h00 (noon) on Tuesday (for Dry and RF)</t>
    </r>
  </si>
  <si>
    <r>
      <t>At Cat Lai:</t>
    </r>
    <r>
      <rPr>
        <b/>
        <i/>
        <sz val="10"/>
        <color indexed="28"/>
        <rFont val="Times New Roman"/>
        <family val="1"/>
      </rPr>
      <t xml:space="preserve"> 06:00 on Fri for Dry &amp; Reefer</t>
    </r>
  </si>
  <si>
    <r>
      <t xml:space="preserve">At Cat Lai: </t>
    </r>
    <r>
      <rPr>
        <b/>
        <i/>
        <sz val="10"/>
        <color indexed="28"/>
        <rFont val="Times New Roman"/>
        <family val="1"/>
      </rPr>
      <t>15:00 on Monday for Dry and Reefer</t>
    </r>
  </si>
  <si>
    <r>
      <t xml:space="preserve">At Cat Lai: </t>
    </r>
    <r>
      <rPr>
        <b/>
        <i/>
        <sz val="10"/>
        <color indexed="28"/>
        <rFont val="Times New Roman"/>
        <family val="1"/>
      </rPr>
      <t>17:00 on Sat for Dry and Reefer</t>
    </r>
  </si>
  <si>
    <t>CAT LAI: 12:00 noon on Thursday for Dry and Reefer</t>
  </si>
  <si>
    <r>
      <t xml:space="preserve">At Cat Lai: </t>
    </r>
    <r>
      <rPr>
        <b/>
        <i/>
        <sz val="11"/>
        <color indexed="10"/>
        <rFont val="Times New Roman"/>
        <family val="1"/>
      </rPr>
      <t>11:00 (A.M) on Tuesday for Dry &amp; Reefer</t>
    </r>
  </si>
  <si>
    <t>VTX5 DIRECT SERVICE :</t>
  </si>
  <si>
    <t>NANSHA</t>
  </si>
  <si>
    <t>via LCH</t>
  </si>
  <si>
    <t>Mr. Hoàng - Leo</t>
  </si>
  <si>
    <t>0868859316</t>
  </si>
  <si>
    <t>Ms. Quế Anh</t>
  </si>
  <si>
    <t>0765633378</t>
  </si>
  <si>
    <t>Ms. Tú Linh - Zoey</t>
  </si>
  <si>
    <t>SITC LIDE</t>
  </si>
  <si>
    <t>SITC SHANGDE</t>
  </si>
  <si>
    <t>INFINITY</t>
  </si>
  <si>
    <t>SITC RUNDE</t>
  </si>
  <si>
    <t>Busan: BICT</t>
  </si>
  <si>
    <t>2241S</t>
  </si>
  <si>
    <t>LIANYUNGANG</t>
  </si>
  <si>
    <t>7days</t>
  </si>
  <si>
    <t>9days</t>
  </si>
  <si>
    <t>12days</t>
  </si>
  <si>
    <t>HAKATA: Island City</t>
  </si>
  <si>
    <t>OSAKA: DICT</t>
  </si>
  <si>
    <t>PUSAN: BPT</t>
  </si>
  <si>
    <t>LIANYUNGANG: PSA</t>
  </si>
  <si>
    <t>SHANGHAI：WGQ5</t>
  </si>
  <si>
    <t xml:space="preserve">ETD HCM
WED </t>
  </si>
  <si>
    <t>HOCHIMINH- NANSHA -HAKATA-OSAKA-KOBE-BUSAN-LIANYUNGANG- QINGDAO</t>
  </si>
  <si>
    <r>
      <t>At Cat Lai: 12h00</t>
    </r>
    <r>
      <rPr>
        <b/>
        <i/>
        <sz val="10"/>
        <color indexed="28"/>
        <rFont val="Times New Roman"/>
        <family val="1"/>
      </rPr>
      <t xml:space="preserve"> on Tue for Dry and RF</t>
    </r>
  </si>
  <si>
    <t>At ICD Tân Cảng Nhơn Trạch (RF): 02h:00 on Tue</t>
  </si>
  <si>
    <r>
      <t>At ICDs: 12</t>
    </r>
    <r>
      <rPr>
        <b/>
        <i/>
        <sz val="10"/>
        <color indexed="28"/>
        <rFont val="Times New Roman"/>
        <family val="1"/>
      </rPr>
      <t>h00 on Mon.</t>
    </r>
  </si>
  <si>
    <t>The closing time of VTX5 (WED)</t>
  </si>
  <si>
    <t xml:space="preserve"> </t>
  </si>
  <si>
    <t>SITC SHENGDE</t>
  </si>
  <si>
    <t>VTX5</t>
  </si>
  <si>
    <t>2243S</t>
  </si>
  <si>
    <t>2245S</t>
  </si>
  <si>
    <t>CALLAO BRIDGE</t>
  </si>
  <si>
    <r>
      <t>7. CVS2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MINH(CATLAI) - OSAKA - KOBE</t>
    </r>
  </si>
  <si>
    <r>
      <t>6. V</t>
    </r>
    <r>
      <rPr>
        <b/>
        <u/>
        <sz val="10"/>
        <color indexed="8"/>
        <rFont val="Times New Roman"/>
        <family val="1"/>
      </rPr>
      <t xml:space="preserve">TV5 DIRECT SERVICE: </t>
    </r>
    <r>
      <rPr>
        <b/>
        <sz val="10"/>
        <color indexed="8"/>
        <rFont val="Times New Roman"/>
        <family val="1"/>
      </rPr>
      <t xml:space="preserve"> HO CHI MINH(CATLAI) - Hakata - Osaka - Kobe</t>
    </r>
  </si>
  <si>
    <t>ETD HCM
Wed</t>
  </si>
  <si>
    <t>2247S</t>
  </si>
  <si>
    <t>2301S</t>
  </si>
  <si>
    <t>2302S</t>
  </si>
  <si>
    <t>WENZHOU TERMINAL</t>
  </si>
  <si>
    <t>SITC XIANDE</t>
  </si>
  <si>
    <t>Urgent case of Booking &amp; Document</t>
  </si>
  <si>
    <t>Ms Xuyến - Emerald</t>
  </si>
  <si>
    <t>0907.522.272</t>
  </si>
  <si>
    <t>xuyenvk@sitc.vn</t>
  </si>
  <si>
    <t>phuongdtd@sitc.vn</t>
  </si>
  <si>
    <t>2304S</t>
  </si>
  <si>
    <t>SITC YUANMING</t>
  </si>
  <si>
    <t>ETD HCM WED</t>
  </si>
  <si>
    <t>Osaka: DREAM ISLAND CONTAINER TERMINAL</t>
  </si>
  <si>
    <t>KOBE: PC16-17(SJJ)，ROKKO C3-4(SITC)</t>
  </si>
  <si>
    <t>Yokohama: MINAMI HONMOKU CONTAINER TERMINAL</t>
  </si>
  <si>
    <t>SITC KANTO</t>
  </si>
  <si>
    <t>SITC JIADE</t>
  </si>
  <si>
    <t>HAITIAN CONTAINER TERMINAL</t>
  </si>
  <si>
    <t>HANJIN NEW CONTAINER TERMINAL</t>
  </si>
  <si>
    <t>TIANJIN PORT CONTAINER TERMINAL CO. LTD</t>
  </si>
  <si>
    <t>XIAMEN:</t>
  </si>
  <si>
    <t>WENZHOU:</t>
  </si>
  <si>
    <t>INCHON:</t>
  </si>
  <si>
    <t>TIANJIN:</t>
  </si>
  <si>
    <t>QINGDAO:</t>
  </si>
  <si>
    <t>2310S</t>
  </si>
  <si>
    <t>NANSHA：NANSHA INTERNATIONAL CONTAINER TERMINAL</t>
  </si>
  <si>
    <t>2312S</t>
  </si>
  <si>
    <t>2314S</t>
  </si>
  <si>
    <t>3days</t>
  </si>
  <si>
    <t>NANSHA：</t>
  </si>
  <si>
    <t>NANSHA INTERNATIONAL CONTAINER TERMINAL</t>
  </si>
  <si>
    <t>Service</t>
  </si>
  <si>
    <t>Rotation  (please click on below link for quick navigation to each service's schedule)</t>
  </si>
  <si>
    <t>CAILAI / NINGBO / SHANGHAI / NAGOYA / TOKYO / YOKOHAMA</t>
  </si>
  <si>
    <t>CATLAI / NANSHA / HAKATA / OSAKA / KOBE / BUSAN / LIANYUNGANG / QINGDAO</t>
  </si>
  <si>
    <t>CATLAI / SHANGHAI / PUSAN / KWANGYANG</t>
  </si>
  <si>
    <t>CATLAI / OSAKA / KOBE / YOKKAICHI / NAGOYA</t>
  </si>
  <si>
    <t>CATLAI / BANGKOK / LAEMCHABANG</t>
  </si>
  <si>
    <t>VTX2S</t>
  </si>
  <si>
    <t>CATLAI / XIAMEN / WENZHOU / INCHON / TIANJIN / QINGDAO</t>
  </si>
  <si>
    <t>FRIDAYS</t>
  </si>
  <si>
    <t>CATLAI / XIAMEN / SHANGHAI / SAKAISENBOKU / OSAKA / KOBE / PUSAN</t>
  </si>
  <si>
    <t>VTX1N</t>
  </si>
  <si>
    <t>VTX1S</t>
  </si>
  <si>
    <t>CATLAI / SIHANOUKVILLE / BANGKOK / LAEM CHABANG</t>
  </si>
  <si>
    <t>CAILAI / TAICANG / SHANGHAI / OSAKA / KOBE</t>
  </si>
  <si>
    <t>CAILAI / SHEKOU / NAGOYA / TOKYO / KAWASAKI / YOKOHAMA</t>
  </si>
  <si>
    <t>STT</t>
  </si>
  <si>
    <t>21 FLOOR-Lim Tower 3- 29A Nguyen Dinh Chieu  street, Dist. 1, Hochiminh City, Vietnam</t>
  </si>
  <si>
    <t>SOUTH/NORTH</t>
  </si>
  <si>
    <t>VTX2N</t>
  </si>
  <si>
    <t>Lane</t>
  </si>
  <si>
    <t>VTX2-N</t>
  </si>
  <si>
    <t>HCM</t>
  </si>
  <si>
    <t>CNNGB</t>
  </si>
  <si>
    <t>CNSHA</t>
  </si>
  <si>
    <t>JPNGO</t>
  </si>
  <si>
    <t>JPTYO</t>
  </si>
  <si>
    <t>JPYOK</t>
  </si>
  <si>
    <t>PHBTG</t>
  </si>
  <si>
    <t>PHMNN</t>
  </si>
  <si>
    <t>VTX5-N</t>
  </si>
  <si>
    <t>CNNSA</t>
  </si>
  <si>
    <t>JPHKT</t>
  </si>
  <si>
    <t>JPOSA</t>
  </si>
  <si>
    <t>JPUKB</t>
  </si>
  <si>
    <t>KRPUS</t>
  </si>
  <si>
    <t>CNLYG</t>
  </si>
  <si>
    <t>CNTAO</t>
  </si>
  <si>
    <t>KRKAN</t>
  </si>
  <si>
    <t>CNNBO</t>
  </si>
  <si>
    <t>VTX2-S</t>
  </si>
  <si>
    <t>THBKK</t>
  </si>
  <si>
    <t>THLCB</t>
  </si>
  <si>
    <t>CNXMN</t>
  </si>
  <si>
    <t>KRINC</t>
  </si>
  <si>
    <t>CNTXG</t>
  </si>
  <si>
    <t>VTX1-N</t>
  </si>
  <si>
    <t>JPSBK</t>
  </si>
  <si>
    <t>VTX1-S</t>
  </si>
  <si>
    <t>KHSHV</t>
  </si>
  <si>
    <t>CNTAG</t>
  </si>
  <si>
    <t>CNSHK</t>
  </si>
  <si>
    <t>VTX3-N</t>
  </si>
  <si>
    <t>JPOSA/JPUKB</t>
  </si>
  <si>
    <t>JPYKK/JPNGO</t>
  </si>
  <si>
    <t>JPKWS/JPYOK</t>
  </si>
  <si>
    <t>Country</t>
  </si>
  <si>
    <t>Color</t>
  </si>
  <si>
    <t>SCHEDULE SUMMARY</t>
  </si>
  <si>
    <t>0981698045</t>
  </si>
  <si>
    <t>Mr Minh - STEVE</t>
  </si>
  <si>
    <t>2316S</t>
  </si>
  <si>
    <t>Nansha</t>
  </si>
  <si>
    <r>
      <t>7. CBX2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 LAI) Nansha-Xiamen- Tianjin- Qingdao</t>
    </r>
  </si>
  <si>
    <t>3 DAYS</t>
  </si>
  <si>
    <t>YANGON</t>
  </si>
  <si>
    <r>
      <rPr>
        <b/>
        <sz val="12"/>
        <rFont val="Times New Roman"/>
        <family val="1"/>
      </rPr>
      <t>ITEM</t>
    </r>
  </si>
  <si>
    <r>
      <rPr>
        <b/>
        <sz val="12"/>
        <rFont val="Times New Roman"/>
        <family val="1"/>
      </rPr>
      <t>New Quantum (VND) (SITC)</t>
    </r>
  </si>
  <si>
    <r>
      <rPr>
        <b/>
        <sz val="12"/>
        <rFont val="Times New Roman"/>
        <family val="1"/>
      </rPr>
      <t>THC</t>
    </r>
  </si>
  <si>
    <r>
      <rPr>
        <sz val="12"/>
        <rFont val="Times New Roman"/>
        <family val="1"/>
      </rPr>
      <t>20GP/ 20HC</t>
    </r>
  </si>
  <si>
    <r>
      <rPr>
        <sz val="12"/>
        <rFont val="Times New Roman"/>
        <family val="1"/>
      </rPr>
      <t>40GP/ 40HC</t>
    </r>
  </si>
  <si>
    <r>
      <rPr>
        <sz val="12"/>
        <rFont val="Times New Roman"/>
        <family val="1"/>
      </rPr>
      <t>20RF/ 20TK</t>
    </r>
  </si>
  <si>
    <r>
      <rPr>
        <sz val="12"/>
        <rFont val="Times New Roman"/>
        <family val="1"/>
      </rPr>
      <t>40HR/ 40TK</t>
    </r>
  </si>
  <si>
    <r>
      <rPr>
        <sz val="12"/>
        <rFont val="Times New Roman"/>
        <family val="1"/>
      </rPr>
      <t>20FR/ 20OT</t>
    </r>
  </si>
  <si>
    <r>
      <rPr>
        <sz val="12"/>
        <rFont val="Times New Roman"/>
        <family val="1"/>
      </rPr>
      <t>40FR/ 40OT</t>
    </r>
  </si>
  <si>
    <r>
      <rPr>
        <sz val="12"/>
        <rFont val="Times New Roman"/>
        <family val="1"/>
      </rPr>
      <t>45'HC</t>
    </r>
  </si>
  <si>
    <r>
      <rPr>
        <b/>
        <sz val="12"/>
        <rFont val="Times New Roman"/>
        <family val="1"/>
      </rPr>
      <t>SEAL</t>
    </r>
  </si>
  <si>
    <r>
      <rPr>
        <b/>
        <sz val="12"/>
        <rFont val="Times New Roman"/>
        <family val="1"/>
      </rPr>
      <t>DOC</t>
    </r>
  </si>
  <si>
    <r>
      <rPr>
        <b/>
        <sz val="12"/>
        <rFont val="Times New Roman"/>
        <family val="1"/>
      </rPr>
      <t>TLX</t>
    </r>
  </si>
  <si>
    <r>
      <rPr>
        <b/>
        <sz val="12"/>
        <rFont val="Times New Roman"/>
        <family val="1"/>
      </rPr>
      <t>AFS</t>
    </r>
  </si>
  <si>
    <r>
      <rPr>
        <b/>
        <sz val="12"/>
        <rFont val="Times New Roman"/>
        <family val="1"/>
      </rPr>
      <t>AFA</t>
    </r>
  </si>
  <si>
    <t xml:space="preserve">OUTBOUND LOCAL CHARGE </t>
  </si>
  <si>
    <t>FEM3 DIRECT SERVICE :</t>
  </si>
  <si>
    <t>HOCHIMINH- SHEKOU -INCHON- QINGDAO</t>
  </si>
  <si>
    <t>***Closing time of FEM3***</t>
  </si>
  <si>
    <r>
      <t>At ICDs: 15h</t>
    </r>
    <r>
      <rPr>
        <b/>
        <i/>
        <sz val="10"/>
        <color indexed="28"/>
        <rFont val="Times New Roman"/>
        <family val="1"/>
      </rPr>
      <t>00 on FRI.</t>
    </r>
  </si>
  <si>
    <t>At ICD Tân Cảng Nhơn Trạch (RF): 21h:00 on FRI</t>
  </si>
  <si>
    <t>SHEKOU: CHIWAN CONTAINER TERMINAL</t>
  </si>
  <si>
    <t>INCHON: HANJIN NEW CONTAINER TERMINAL</t>
  </si>
  <si>
    <t>QINGDAO: QQCTU</t>
  </si>
  <si>
    <r>
      <t>At Cat Lai: 09</t>
    </r>
    <r>
      <rPr>
        <b/>
        <i/>
        <sz val="10"/>
        <color indexed="28"/>
        <rFont val="Times New Roman"/>
        <family val="1"/>
      </rPr>
      <t>h00 on SAT (for Dry and RF)</t>
    </r>
  </si>
  <si>
    <t>Kuching: KUCHING PENDING</t>
  </si>
  <si>
    <t>Bintulu: BINTULU INTERNATIONAL CONTAINER TERMINAL</t>
  </si>
  <si>
    <t>Kota Kinabalu: SEPANGAR BAY CONTAINER PORT</t>
  </si>
  <si>
    <t>ETD HCM
FRI</t>
  </si>
  <si>
    <r>
      <t>At CatLai: 11h</t>
    </r>
    <r>
      <rPr>
        <b/>
        <i/>
        <sz val="11"/>
        <color indexed="28"/>
        <rFont val="Times New Roman"/>
        <family val="1"/>
      </rPr>
      <t>00 on Thu (for Dry and RF)</t>
    </r>
  </si>
  <si>
    <r>
      <t>At ICDs: 12</t>
    </r>
    <r>
      <rPr>
        <b/>
        <i/>
        <sz val="11"/>
        <color indexed="28"/>
        <rFont val="Times New Roman"/>
        <family val="1"/>
      </rPr>
      <t>h00 on Wed</t>
    </r>
  </si>
  <si>
    <t>At ICD Tân Cảng Nhơn Trạch (RF): 22h:00 on Wed</t>
  </si>
  <si>
    <t>SITC RENDE</t>
  </si>
  <si>
    <r>
      <t>VTX4 - DIRECT SERVICE</t>
    </r>
    <r>
      <rPr>
        <b/>
        <sz val="11"/>
        <color indexed="10"/>
        <rFont val="Times New Roman"/>
        <family val="1"/>
      </rPr>
      <t xml:space="preserve"> :</t>
    </r>
  </si>
  <si>
    <r>
      <t>CVM.S - DIRECT SERVICE</t>
    </r>
    <r>
      <rPr>
        <b/>
        <sz val="11"/>
        <color indexed="10"/>
        <rFont val="Times New Roman"/>
        <family val="1"/>
      </rPr>
      <t xml:space="preserve"> :</t>
    </r>
  </si>
  <si>
    <t>SITC HUIMING</t>
  </si>
  <si>
    <t>HOCHIMINH - PORT KLANG - CHATTOGRAM - YANGON</t>
  </si>
  <si>
    <t>CHATTOGRAM</t>
  </si>
  <si>
    <r>
      <t>CBX2.S DIRECT SERVICE</t>
    </r>
    <r>
      <rPr>
        <b/>
        <sz val="12"/>
        <color indexed="12"/>
        <rFont val="Times New Roman"/>
        <family val="1"/>
      </rPr>
      <t xml:space="preserve"> :</t>
    </r>
  </si>
  <si>
    <r>
      <t>CBX2.N DIRECT SERVICE</t>
    </r>
    <r>
      <rPr>
        <b/>
        <sz val="12"/>
        <color indexed="12"/>
        <rFont val="Times New Roman"/>
        <family val="1"/>
      </rPr>
      <t xml:space="preserve"> :</t>
    </r>
  </si>
  <si>
    <r>
      <t>At CatLai: 11h</t>
    </r>
    <r>
      <rPr>
        <b/>
        <i/>
        <sz val="11"/>
        <color indexed="28"/>
        <rFont val="Times New Roman"/>
        <family val="1"/>
      </rPr>
      <t>00 on Wed (for Dry and RF)</t>
    </r>
  </si>
  <si>
    <r>
      <t>At ICDs: 12</t>
    </r>
    <r>
      <rPr>
        <b/>
        <i/>
        <sz val="11"/>
        <color indexed="28"/>
        <rFont val="Times New Roman"/>
        <family val="1"/>
      </rPr>
      <t>h00 on Tue</t>
    </r>
  </si>
  <si>
    <t>At ICD Tân Cảng Nhơn Trạch (RF): 22h:00 on Tue</t>
  </si>
  <si>
    <t>PORT KLANG: KPM</t>
  </si>
  <si>
    <t>CHATTOGRAM: CHITTAGONG PORT AUTHORITY</t>
  </si>
  <si>
    <t>YANGON: ASIA WORLD PORT TERMINAL</t>
  </si>
  <si>
    <t>VTX4</t>
  </si>
  <si>
    <t>CATLAI / BATANGAS / MANILA NORTH/ NANSHA/ SHEKOU</t>
  </si>
  <si>
    <t>CATLAI / PORT KLANG / CHATTOGRAM / YANGON</t>
  </si>
  <si>
    <t>CATLAI / NINGBO / SHANGHAI / SHEKOU</t>
  </si>
  <si>
    <t>CBX2.N</t>
  </si>
  <si>
    <t>CBX2.S</t>
  </si>
  <si>
    <t>CVM.S</t>
  </si>
  <si>
    <t>CBX2-S</t>
  </si>
  <si>
    <t>CBX2-N</t>
  </si>
  <si>
    <t>MYPKG</t>
  </si>
  <si>
    <t>PDCGP</t>
  </si>
  <si>
    <t>MMRGN</t>
  </si>
  <si>
    <t>CVM-S</t>
  </si>
  <si>
    <t>MYKCH</t>
  </si>
  <si>
    <t>MALAYSIA</t>
  </si>
  <si>
    <t>PORT KLANG(N)</t>
  </si>
  <si>
    <r>
      <t>RVI - DIRECT SERVICE</t>
    </r>
    <r>
      <rPr>
        <b/>
        <sz val="11"/>
        <color indexed="10"/>
        <rFont val="Times New Roman"/>
        <family val="1"/>
      </rPr>
      <t xml:space="preserve"> :</t>
    </r>
  </si>
  <si>
    <t>PORT KLANG (W)</t>
  </si>
  <si>
    <r>
      <t xml:space="preserve">At CatLai: </t>
    </r>
    <r>
      <rPr>
        <b/>
        <i/>
        <sz val="10"/>
        <color indexed="10"/>
        <rFont val="Times New Roman"/>
        <family val="1"/>
      </rPr>
      <t>10h00 on Tue (for Dry and RF)</t>
    </r>
  </si>
  <si>
    <t>PORT KLANG (W): PORT KELANG WEST PORT</t>
  </si>
  <si>
    <t>JAKARTA: OLAH JASA ANDAL</t>
  </si>
  <si>
    <t>RVI</t>
  </si>
  <si>
    <t>IDJKT</t>
  </si>
  <si>
    <t>CATLAI / JAKARTA</t>
  </si>
  <si>
    <r>
      <rPr>
        <b/>
        <u/>
        <sz val="10"/>
        <color indexed="8"/>
        <rFont val="Times New Roman"/>
        <family val="1"/>
      </rPr>
      <t xml:space="preserve">JTV1 DIRECT SERVICE: </t>
    </r>
    <r>
      <rPr>
        <sz val="10"/>
        <color indexed="8"/>
        <rFont val="Times New Roman"/>
        <family val="1"/>
      </rPr>
      <t xml:space="preserve"> </t>
    </r>
    <r>
      <rPr>
        <b/>
        <sz val="10"/>
        <color indexed="8"/>
        <rFont val="Times New Roman"/>
        <family val="1"/>
      </rPr>
      <t>HO CHI MINH(TCTT (VNCMP) Shimizu- Tokyo- Yokohama</t>
    </r>
  </si>
  <si>
    <t>ETD HCM THU</t>
  </si>
  <si>
    <t>ACX PEARL</t>
  </si>
  <si>
    <t>ACX CRYSTAL</t>
  </si>
  <si>
    <t>The closing time of JTV1</t>
  </si>
  <si>
    <t>Shimizu: SHINOKITSU CONTAINER TERMINAL</t>
  </si>
  <si>
    <t>Tokyo: OHI CONTAINER TERMINAL NO.3/4</t>
  </si>
  <si>
    <r>
      <t xml:space="preserve">At Cái Mép: </t>
    </r>
    <r>
      <rPr>
        <b/>
        <i/>
        <sz val="10"/>
        <color rgb="FFFF0000"/>
        <rFont val="Times New Roman"/>
        <family val="1"/>
      </rPr>
      <t>17:00 on Wed (for Dry and RF)</t>
    </r>
  </si>
  <si>
    <r>
      <t xml:space="preserve">At Cat Lai, ICDs: </t>
    </r>
    <r>
      <rPr>
        <b/>
        <i/>
        <sz val="10"/>
        <color rgb="FFFF0000"/>
        <rFont val="Times New Roman"/>
        <family val="1"/>
      </rPr>
      <t>21h00 on Tue</t>
    </r>
  </si>
  <si>
    <r>
      <t xml:space="preserve">ICDs: </t>
    </r>
    <r>
      <rPr>
        <b/>
        <i/>
        <sz val="10"/>
        <color rgb="FFFF0000"/>
        <rFont val="Times New Roman"/>
        <family val="1"/>
      </rPr>
      <t xml:space="preserve">12h00 </t>
    </r>
    <r>
      <rPr>
        <b/>
        <i/>
        <sz val="10"/>
        <color indexed="10"/>
        <rFont val="Times New Roman"/>
        <family val="1"/>
      </rPr>
      <t>on Mon</t>
    </r>
  </si>
  <si>
    <t>HOCHIMINH - PORT KLANG (W) - JAKARTA</t>
  </si>
  <si>
    <t>JTV1</t>
  </si>
  <si>
    <t>JPSMZ</t>
  </si>
  <si>
    <t>INDONESIA</t>
  </si>
  <si>
    <t>MYANMAR</t>
  </si>
  <si>
    <t>BANGLADESH</t>
  </si>
  <si>
    <t>CAIMEP/ SHIMIZU/ TOKYO/ YOKOHAMA</t>
  </si>
  <si>
    <t>SHEKOU: SHENZHEN MAWAN CONTAINER TERMINAL</t>
  </si>
  <si>
    <t>SITC MINGDE</t>
  </si>
  <si>
    <t>CMP</t>
  </si>
  <si>
    <t>Ningbo: DAXIE CHINA MERCHANTS INTERNATIONAL TERMINAL (BLCTZS)</t>
  </si>
  <si>
    <r>
      <t xml:space="preserve">At CatLai: </t>
    </r>
    <r>
      <rPr>
        <b/>
        <i/>
        <sz val="10"/>
        <color indexed="10"/>
        <rFont val="Times New Roman"/>
        <family val="1"/>
      </rPr>
      <t>17h00 on Sat (for Dry and RF)</t>
    </r>
  </si>
  <si>
    <r>
      <t>ICDs: 23</t>
    </r>
    <r>
      <rPr>
        <b/>
        <i/>
        <sz val="10"/>
        <color indexed="10"/>
        <rFont val="Times New Roman"/>
        <family val="1"/>
      </rPr>
      <t>h00 on Fri</t>
    </r>
  </si>
  <si>
    <t>HOCHIMINH - SHANGHAI - NINGBO - SHEKOU - PORT KLANG - CHITTAGONG</t>
  </si>
  <si>
    <t>MILD ORCHID</t>
  </si>
  <si>
    <t>MYWSP</t>
  </si>
  <si>
    <t>SITC QIUMING</t>
  </si>
  <si>
    <r>
      <t xml:space="preserve">1. </t>
    </r>
    <r>
      <rPr>
        <b/>
        <u/>
        <sz val="9"/>
        <color indexed="8"/>
        <rFont val="Times New Roman"/>
        <family val="1"/>
      </rPr>
      <t xml:space="preserve">JTV1 DIRECT SERVICE: </t>
    </r>
    <r>
      <rPr>
        <sz val="9"/>
        <color indexed="8"/>
        <rFont val="Times New Roman"/>
        <family val="1"/>
      </rPr>
      <t xml:space="preserve"> </t>
    </r>
    <r>
      <rPr>
        <b/>
        <sz val="9"/>
        <color indexed="8"/>
        <rFont val="Times New Roman"/>
        <family val="1"/>
      </rPr>
      <t>HO CHI MINH(TCTT (VNCMP) Shimizu- Tokyo- Yokohama</t>
    </r>
  </si>
  <si>
    <r>
      <t>9. FEM3</t>
    </r>
    <r>
      <rPr>
        <b/>
        <u/>
        <sz val="10"/>
        <color indexed="8"/>
        <rFont val="Times New Roman"/>
        <family val="1"/>
      </rPr>
      <t xml:space="preserve"> DIRECT SERVICE: </t>
    </r>
    <r>
      <rPr>
        <b/>
        <sz val="10"/>
        <color indexed="8"/>
        <rFont val="Times New Roman"/>
        <family val="1"/>
      </rPr>
      <t xml:space="preserve"> HO CHI MINH(CAT LAI) Shekou- Qingdao</t>
    </r>
  </si>
  <si>
    <t>Shekou</t>
  </si>
  <si>
    <t>4 DAYS</t>
  </si>
  <si>
    <t>10. VTX5 DIRECT SERVICE:  HO CHI MINH(CAT LAI) Nansha-Lianyungang- Qingdao</t>
  </si>
  <si>
    <t>Lianyungang</t>
  </si>
  <si>
    <t>14 DAYS</t>
  </si>
  <si>
    <t>HONG AN</t>
  </si>
  <si>
    <t>BATAM</t>
  </si>
  <si>
    <t>KUANTAN</t>
  </si>
  <si>
    <t>SITC XINGDE</t>
  </si>
  <si>
    <t>BATAM:  BATU AMPAR PORT</t>
  </si>
  <si>
    <t>KUANTAN: KPC</t>
  </si>
  <si>
    <t>Ms. Thanh Tiền - Dolly</t>
  </si>
  <si>
    <t>0984.546.268</t>
  </si>
  <si>
    <t>mkt.hcm@sitc.vn</t>
  </si>
  <si>
    <t>Import sales</t>
  </si>
  <si>
    <t>2417N</t>
  </si>
  <si>
    <t>2415N</t>
  </si>
  <si>
    <t>HOCHIMINH - XIAMEN - INCHON - TIANJIN - QINGDAO</t>
  </si>
  <si>
    <t>2419N</t>
  </si>
  <si>
    <t>SITC CHANGDE</t>
  </si>
  <si>
    <r>
      <t>VTX6 - DIRECT SERVICE</t>
    </r>
    <r>
      <rPr>
        <b/>
        <sz val="11"/>
        <color indexed="10"/>
        <rFont val="Times New Roman"/>
        <family val="1"/>
      </rPr>
      <t xml:space="preserve"> :</t>
    </r>
  </si>
  <si>
    <t>SITC HOCHIMINH</t>
  </si>
  <si>
    <t>HF WEALTH</t>
  </si>
  <si>
    <t>NAGOYA: NAGOYA UNITED CONTAINER TERMINAL</t>
  </si>
  <si>
    <t>YOKOHAMA: MINAMI HONMOKU CONTAINER TERMINAL</t>
  </si>
  <si>
    <t>TOKYO: OHI CONTAINER TERMINAL NO.1/2</t>
  </si>
  <si>
    <r>
      <t>8. V</t>
    </r>
    <r>
      <rPr>
        <b/>
        <u/>
        <sz val="10"/>
        <color indexed="8"/>
        <rFont val="Times New Roman"/>
        <family val="1"/>
      </rPr>
      <t xml:space="preserve">TV6 DIRECT SERVICE: </t>
    </r>
    <r>
      <rPr>
        <b/>
        <sz val="10"/>
        <color indexed="8"/>
        <rFont val="Times New Roman"/>
        <family val="1"/>
      </rPr>
      <t xml:space="preserve"> HO CHI MINH(CATLAI) - Tokyo- Yokohama- Nagoya</t>
    </r>
  </si>
  <si>
    <t>IDBAT</t>
  </si>
  <si>
    <t>MYKUA</t>
  </si>
  <si>
    <t>VTX6</t>
  </si>
  <si>
    <t>SHEKOU: MWT TERMINAL</t>
  </si>
  <si>
    <t>NYK PAULA</t>
  </si>
  <si>
    <t>HOCHIMINH -SHEKOU-TOKYO- YOKOHAMA- NAGOYA</t>
  </si>
  <si>
    <t>CATLAI/SHEKOU/TOKYO/YOKOHAMA/NAGOYA</t>
  </si>
  <si>
    <t>Ms. Phương Nga - Anna</t>
  </si>
  <si>
    <t>0961.439.255</t>
  </si>
  <si>
    <t>Mr Thăng - Win</t>
  </si>
  <si>
    <t>0909.01.3900</t>
  </si>
  <si>
    <t>Ms. Tuyển - Tina</t>
  </si>
  <si>
    <t>0935.859.408</t>
  </si>
  <si>
    <t>ABOVE TARIFF INCLUED TO VAT</t>
  </si>
  <si>
    <t>1,050,000/SET</t>
  </si>
  <si>
    <t>790,000/SET</t>
  </si>
  <si>
    <t>700000/SET</t>
  </si>
  <si>
    <t>1050000/time</t>
  </si>
  <si>
    <t>Effective date: From 23 Feb, 2024 (Based on POL ETD for outbound cargo)</t>
  </si>
  <si>
    <t>IMKE SCHEPERS</t>
  </si>
  <si>
    <t>SITC MINHE</t>
  </si>
  <si>
    <t>KMTC HAIPHONG</t>
  </si>
  <si>
    <t>KOBE: PC-13 (SITC vessel)/ PC-16~17 (SJJ vessel)/ PC-14(SNL vessel)</t>
  </si>
  <si>
    <r>
      <t xml:space="preserve">At CatLai: </t>
    </r>
    <r>
      <rPr>
        <b/>
        <i/>
        <sz val="10"/>
        <color indexed="10"/>
        <rFont val="Times New Roman"/>
        <family val="1"/>
      </rPr>
      <t>13h00 on Tue (for Dry and RF)</t>
    </r>
  </si>
  <si>
    <r>
      <t xml:space="preserve">ICDs: </t>
    </r>
    <r>
      <rPr>
        <b/>
        <i/>
        <sz val="10"/>
        <color rgb="FFFF0000"/>
        <rFont val="Times New Roman"/>
        <family val="1"/>
      </rPr>
      <t>19h00 on Mon</t>
    </r>
  </si>
  <si>
    <t>SITC CHANGMING</t>
  </si>
  <si>
    <t>2422S</t>
  </si>
  <si>
    <t>2424S</t>
  </si>
  <si>
    <t>2431N</t>
  </si>
  <si>
    <t>2423N</t>
  </si>
  <si>
    <t>KMTC SHANGHAI</t>
  </si>
  <si>
    <t>SITC HAODE</t>
  </si>
  <si>
    <t>SITC CHENMING</t>
  </si>
  <si>
    <t>2433N</t>
  </si>
  <si>
    <t>2426S</t>
  </si>
  <si>
    <t>ZHONG GU NAN HAI</t>
  </si>
  <si>
    <t>2435N</t>
  </si>
  <si>
    <t>2425N</t>
  </si>
  <si>
    <t>Pusan: Hutchison New Gamman Terminal (HPT)</t>
  </si>
  <si>
    <t>MTT SAISUNEE</t>
  </si>
  <si>
    <t>263N</t>
  </si>
  <si>
    <t>0HBBWN1NC</t>
  </si>
  <si>
    <t>SITC CHUNMING</t>
  </si>
  <si>
    <t>2428S</t>
  </si>
  <si>
    <t>2427N</t>
  </si>
  <si>
    <t>2445N</t>
  </si>
  <si>
    <t>Ningbo: ZHOUSHAN YONGZHOU CONTAINER TERMINALS LIMITED (YZCT)</t>
  </si>
  <si>
    <t>CATLAI/ KUCHING/BATAM</t>
  </si>
  <si>
    <t>SITC RIZHAO</t>
  </si>
  <si>
    <t>Shekou: SHENZHEN MAWAN CONTAINER TERMINAL (MCT)</t>
  </si>
  <si>
    <t>Shanghai: Waigaoqiao Phase 5 (WGQ5)</t>
  </si>
  <si>
    <t>AMALFI BAY</t>
  </si>
  <si>
    <t>0HBBYN1NC</t>
  </si>
  <si>
    <t>2416S</t>
  </si>
  <si>
    <t>2440S</t>
  </si>
  <si>
    <t>2442S</t>
  </si>
  <si>
    <t>2414N</t>
  </si>
  <si>
    <t>005N</t>
  </si>
  <si>
    <t>133S</t>
  </si>
  <si>
    <t>265N</t>
  </si>
  <si>
    <t>HOCHIMINH -BATAM - KUCHING</t>
  </si>
  <si>
    <t>HF SPIRIT</t>
  </si>
  <si>
    <t>2438S</t>
  </si>
  <si>
    <t>AMOUREUX</t>
  </si>
  <si>
    <r>
      <t>FIE2 - DIRECT SERVICE</t>
    </r>
    <r>
      <rPr>
        <b/>
        <sz val="11"/>
        <color indexed="10"/>
        <rFont val="Times New Roman"/>
        <family val="1"/>
      </rPr>
      <t xml:space="preserve"> :</t>
    </r>
  </si>
  <si>
    <t>Hochiminh-Laemchabang-Port Klang West-Chennai-Port Klang West-Nansha-Shekou</t>
  </si>
  <si>
    <t>PORT KLANG WEST</t>
  </si>
  <si>
    <t>CHENNAI</t>
  </si>
  <si>
    <r>
      <t xml:space="preserve">At CatLai: </t>
    </r>
    <r>
      <rPr>
        <b/>
        <i/>
        <sz val="10"/>
        <color indexed="10"/>
        <rFont val="Times New Roman"/>
        <family val="1"/>
      </rPr>
      <t>12h00 on Wed (for Dry and RF)</t>
    </r>
  </si>
  <si>
    <r>
      <t xml:space="preserve">ICDs: </t>
    </r>
    <r>
      <rPr>
        <b/>
        <i/>
        <sz val="10"/>
        <color rgb="FFFF0000"/>
        <rFont val="Times New Roman"/>
        <family val="1"/>
      </rPr>
      <t>12h00 on Tue</t>
    </r>
  </si>
  <si>
    <t>ULSAN VOYAGER</t>
  </si>
  <si>
    <t>2501W</t>
  </si>
  <si>
    <t>TENDER SOUL</t>
  </si>
  <si>
    <t>001W</t>
  </si>
  <si>
    <t>SITC CEBU</t>
  </si>
  <si>
    <t>T.B.N</t>
  </si>
  <si>
    <t>2502W</t>
  </si>
  <si>
    <t>002W</t>
  </si>
  <si>
    <t>17days</t>
  </si>
  <si>
    <t>20days</t>
  </si>
  <si>
    <t>21days</t>
  </si>
  <si>
    <t>Laem Chabang</t>
  </si>
  <si>
    <t>Chennai</t>
  </si>
  <si>
    <t>Port Klang. West</t>
  </si>
  <si>
    <t>HANNAH SCHULTE</t>
  </si>
  <si>
    <t>011N</t>
  </si>
  <si>
    <t>251N</t>
  </si>
  <si>
    <t>264N</t>
  </si>
  <si>
    <t>012N</t>
  </si>
  <si>
    <t>303N</t>
  </si>
  <si>
    <t>039N</t>
  </si>
  <si>
    <t>266N</t>
  </si>
  <si>
    <t>304N</t>
  </si>
  <si>
    <t>CNC TIGER</t>
  </si>
  <si>
    <t>CAPE ARAXOS</t>
  </si>
  <si>
    <t>CNC PANTHER</t>
  </si>
  <si>
    <t>0HBC6N1NC</t>
  </si>
  <si>
    <t>0HBCAN1NC</t>
  </si>
  <si>
    <t>0HBCCN1NC</t>
  </si>
  <si>
    <t>0HBCEN1NC</t>
  </si>
  <si>
    <t>2418S</t>
  </si>
  <si>
    <t>2432S</t>
  </si>
  <si>
    <t>2444S</t>
  </si>
  <si>
    <t>2434S</t>
  </si>
  <si>
    <t>052S</t>
  </si>
  <si>
    <t>134S</t>
  </si>
  <si>
    <t>053S</t>
  </si>
  <si>
    <t>135S</t>
  </si>
  <si>
    <t>054S</t>
  </si>
  <si>
    <t>ASIATIC PRIDE</t>
  </si>
  <si>
    <t>2439N</t>
  </si>
  <si>
    <t>2449N</t>
  </si>
  <si>
    <t>2501N</t>
  </si>
  <si>
    <t>2448N</t>
  </si>
  <si>
    <t>2432N</t>
  </si>
  <si>
    <t>2451N</t>
  </si>
  <si>
    <t>2446N</t>
  </si>
  <si>
    <t xml:space="preserve">2427N </t>
  </si>
  <si>
    <t>KMTC INCHON</t>
  </si>
  <si>
    <t>TBA</t>
  </si>
  <si>
    <t>SITC GUANGDONG</t>
  </si>
  <si>
    <t>2502S</t>
  </si>
  <si>
    <t>HOCHIMINH (HIEP PHUOC) -BATANGAS-MANILA NORTH- NANSHA- SHEKOU</t>
  </si>
  <si>
    <r>
      <t xml:space="preserve">At Hiep Phuoc: </t>
    </r>
    <r>
      <rPr>
        <b/>
        <i/>
        <sz val="10"/>
        <color indexed="10"/>
        <rFont val="Times New Roman"/>
        <family val="1"/>
      </rPr>
      <t>12h00 on Tue (for Dry and RF)</t>
    </r>
  </si>
  <si>
    <r>
      <t xml:space="preserve">ICDs/ CatLai: </t>
    </r>
    <r>
      <rPr>
        <b/>
        <i/>
        <sz val="10"/>
        <color rgb="FFFF0000"/>
        <rFont val="Times New Roman"/>
        <family val="1"/>
      </rPr>
      <t>12h00 on Mon</t>
    </r>
  </si>
  <si>
    <t>GREEN EARTH</t>
  </si>
  <si>
    <t>003N</t>
  </si>
  <si>
    <t>FIE2</t>
  </si>
  <si>
    <t>INMAA</t>
  </si>
  <si>
    <t>INDIA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</si>
</sst>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64" formatCode="mm/dd"/>
    <numFmt numFmtId="165" formatCode="dd/mm"/>
    <numFmt numFmtId="166" formatCode="0000&quot;N&quot;"/>
    <numFmt numFmtId="167" formatCode="0&quot;N&quot;"/>
    <numFmt numFmtId="168" formatCode="0&quot;S&quot;"/>
    <numFmt numFmtId="169" formatCode="&quot;A&quot;000&quot;N&quot;"/>
    <numFmt numFmtId="170" formatCode="_ * #,##0_ ;_ * \-#,##0_ ;_ * &quot;-&quot;_ ;_ @_ "/>
    <numFmt numFmtId="171" formatCode="000&quot;N&quot;"/>
    <numFmt numFmtId="172" formatCode="0000\W"/>
    <numFmt numFmtId="173" formatCode="000"/>
    <numFmt numFmtId="174" formatCode="000\N"/>
    <numFmt numFmtId="175" formatCode="\W000"/>
    <numFmt numFmtId="176" formatCode="0000&quot;E&quot;"/>
    <numFmt numFmtId="0" formatCode="[$€-2]\ #,##0.00_);[Red]\([$€-2]\ #,##0.00\)"/>
    <numFmt numFmtId="178" formatCode="#,##0;#,##0"/>
  </numFmts>
  <fonts count="245">
    <font>
      <sz val="10"/>
      <name val="Arial"/>
    </font>
    <font>
      <sz val="10"/>
      <name val="Arial"/>
      <family val="2"/>
    </font>
    <font>
      <sz val="12"/>
      <name val="宋体"/>
      <charset val="134"/>
    </font>
    <font>
      <sz val="11"/>
      <name val="ＭＳ Ｐゴシック"/>
      <family val="2"/>
      <charset val="128"/>
    </font>
    <font>
      <b/>
      <sz val="12"/>
      <color indexed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sz val="8"/>
      <name val="Arial"/>
      <family val="2"/>
    </font>
    <font>
      <sz val="11"/>
      <name val="Verdana"/>
      <family val="2"/>
    </font>
    <font>
      <sz val="11"/>
      <name val="Arial"/>
      <family val="2"/>
    </font>
    <font>
      <b/>
      <i/>
      <sz val="12"/>
      <name val="Verdana"/>
      <family val="2"/>
    </font>
    <font>
      <b/>
      <sz val="11"/>
      <name val="Verdana"/>
      <family val="2"/>
    </font>
    <font>
      <b/>
      <sz val="15"/>
      <color indexed="48"/>
      <name val="Verdana"/>
      <family val="2"/>
    </font>
    <font>
      <u/>
      <sz val="12"/>
      <color indexed="12"/>
      <name val="VNI-Times"/>
    </font>
    <font>
      <sz val="10"/>
      <name val="Garamond"/>
      <family val="1"/>
    </font>
    <font>
      <b/>
      <sz val="12"/>
      <name val="Garamond"/>
      <family val="1"/>
    </font>
    <font>
      <sz val="13"/>
      <name val="Garamond"/>
      <family val="1"/>
    </font>
    <font>
      <b/>
      <sz val="13"/>
      <color indexed="12"/>
      <name val="Garamond"/>
      <family val="1"/>
    </font>
    <font>
      <b/>
      <sz val="13"/>
      <name val="Garamond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3"/>
      <color indexed="10"/>
      <name val="Garamond"/>
      <family val="1"/>
    </font>
    <font>
      <sz val="10"/>
      <name val="Arial"/>
      <family val="2"/>
    </font>
    <font>
      <b/>
      <sz val="13"/>
      <name val="Courier"/>
      <family val="3"/>
    </font>
    <font>
      <sz val="13"/>
      <name val="Courier"/>
      <family val="3"/>
    </font>
    <font>
      <b/>
      <sz val="12"/>
      <color indexed="17"/>
      <name val="Garamond"/>
      <family val="1"/>
    </font>
    <font>
      <b/>
      <u/>
      <sz val="12"/>
      <color indexed="17"/>
      <name val="Garamond"/>
      <family val="1"/>
    </font>
    <font>
      <b/>
      <u/>
      <sz val="12"/>
      <color indexed="12"/>
      <name val="Verdana"/>
      <family val="2"/>
    </font>
    <font>
      <sz val="14"/>
      <name val="Arial"/>
      <family val="2"/>
    </font>
    <font>
      <b/>
      <i/>
      <sz val="14"/>
      <color indexed="28"/>
      <name val="Garamond"/>
      <family val="1"/>
    </font>
    <font>
      <sz val="11"/>
      <name val="Book Antiqua"/>
      <family val="1"/>
    </font>
    <font>
      <b/>
      <u/>
      <sz val="14"/>
      <color indexed="9"/>
      <name val="Garamond"/>
      <family val="1"/>
    </font>
    <font>
      <b/>
      <sz val="14"/>
      <color indexed="9"/>
      <name val="Garamond"/>
      <family val="1"/>
    </font>
    <font>
      <sz val="14"/>
      <color indexed="9"/>
      <name val="Garamond"/>
      <family val="1"/>
    </font>
    <font>
      <b/>
      <sz val="11"/>
      <color indexed="18"/>
      <name val="Times New Roman"/>
      <family val="1"/>
    </font>
    <font>
      <u/>
      <sz val="10"/>
      <name val="Arial"/>
      <family val="2"/>
    </font>
    <font>
      <sz val="10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0"/>
      <name val="Garamond"/>
      <family val="1"/>
    </font>
    <font>
      <sz val="11"/>
      <color indexed="8"/>
      <name val="宋体"/>
      <charset val="134"/>
    </font>
    <font>
      <b/>
      <sz val="10"/>
      <color indexed="8"/>
      <name val="Arial Unicode MS"/>
      <family val="2"/>
      <charset val="134"/>
    </font>
    <font>
      <sz val="10"/>
      <color indexed="8"/>
      <name val="Arial Unicode MS"/>
      <family val="2"/>
      <charset val="134"/>
    </font>
    <font>
      <sz val="10"/>
      <color indexed="9"/>
      <name val="Arial Unicode MS"/>
      <family val="2"/>
      <charset val="134"/>
    </font>
    <font>
      <sz val="6"/>
      <color indexed="9"/>
      <name val="Arial Unicode MS"/>
      <family val="2"/>
      <charset val="134"/>
    </font>
    <font>
      <sz val="14"/>
      <color indexed="8"/>
      <name val="Arial Unicode MS"/>
      <family val="2"/>
      <charset val="134"/>
    </font>
    <font>
      <sz val="8"/>
      <color indexed="8"/>
      <name val="Arial Unicode MS"/>
      <family val="2"/>
      <charset val="134"/>
    </font>
    <font>
      <sz val="8"/>
      <name val="Arial Unicode MS"/>
      <family val="2"/>
      <charset val="134"/>
    </font>
    <font>
      <sz val="10"/>
      <name val="Arial Unicode MS"/>
      <family val="2"/>
      <charset val="134"/>
    </font>
    <font>
      <b/>
      <sz val="8"/>
      <color indexed="8"/>
      <name val="Arial Unicode MS"/>
      <family val="2"/>
    </font>
    <font>
      <b/>
      <sz val="10"/>
      <color indexed="8"/>
      <name val="Arial Unicode MS"/>
      <family val="2"/>
    </font>
    <font>
      <sz val="12"/>
      <name val="宋体"/>
      <family val="3"/>
      <charset val="134"/>
    </font>
    <font>
      <b/>
      <sz val="10"/>
      <name val="Verdan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5"/>
      <color indexed="17"/>
      <name val="Garamond"/>
      <family val="1"/>
    </font>
    <font>
      <sz val="10"/>
      <name val="Courier"/>
      <family val="3"/>
    </font>
    <font>
      <b/>
      <sz val="15"/>
      <color indexed="48"/>
      <name val="Courier"/>
      <family val="3"/>
    </font>
    <font>
      <b/>
      <sz val="11"/>
      <name val="Courier"/>
      <family val="3"/>
    </font>
    <font>
      <sz val="11"/>
      <name val="Courier"/>
      <family val="3"/>
    </font>
    <font>
      <b/>
      <sz val="16"/>
      <color indexed="10"/>
      <name val="Courier"/>
      <family val="3"/>
    </font>
    <font>
      <sz val="12"/>
      <name val="Courier"/>
      <family val="3"/>
    </font>
    <font>
      <b/>
      <sz val="12"/>
      <color indexed="12"/>
      <name val="Courier"/>
      <family val="3"/>
    </font>
    <font>
      <b/>
      <u/>
      <sz val="12"/>
      <color indexed="17"/>
      <name val="Courier"/>
      <family val="3"/>
    </font>
    <font>
      <b/>
      <sz val="12"/>
      <color indexed="17"/>
      <name val="Courier"/>
      <family val="3"/>
    </font>
    <font>
      <b/>
      <sz val="13"/>
      <color indexed="10"/>
      <name val="Courier"/>
      <family val="3"/>
    </font>
    <font>
      <b/>
      <sz val="13"/>
      <color indexed="12"/>
      <name val="Courier"/>
      <family val="3"/>
    </font>
    <font>
      <b/>
      <sz val="19"/>
      <color indexed="8"/>
      <name val="Courier"/>
      <family val="3"/>
    </font>
    <font>
      <b/>
      <sz val="19"/>
      <color indexed="10"/>
      <name val="Courier"/>
      <family val="3"/>
    </font>
    <font>
      <b/>
      <sz val="13"/>
      <name val="Courier"/>
      <family val="3"/>
    </font>
    <font>
      <sz val="15"/>
      <name val="Courier"/>
      <family val="3"/>
    </font>
    <font>
      <sz val="13"/>
      <name val="Courier"/>
      <family val="3"/>
    </font>
    <font>
      <sz val="15"/>
      <name val="Courier"/>
      <family val="3"/>
    </font>
    <font>
      <b/>
      <i/>
      <sz val="13"/>
      <color indexed="28"/>
      <name val="Garamond"/>
      <family val="1"/>
    </font>
    <font>
      <b/>
      <sz val="15"/>
      <color indexed="4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2"/>
      <color indexed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1"/>
      <color indexed="12"/>
      <name val="Times New Roman"/>
      <family val="1"/>
    </font>
    <font>
      <b/>
      <u/>
      <sz val="11"/>
      <color indexed="12"/>
      <name val="Times New Roman"/>
      <family val="1"/>
    </font>
    <font>
      <b/>
      <sz val="12"/>
      <color indexed="12"/>
      <name val="Times New Roman"/>
      <family val="1"/>
    </font>
    <font>
      <b/>
      <u/>
      <sz val="12"/>
      <color indexed="12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  <font>
      <b/>
      <sz val="13"/>
      <color indexed="12"/>
      <name val="Times New Roman"/>
      <family val="1"/>
    </font>
    <font>
      <b/>
      <sz val="13"/>
      <color indexed="10"/>
      <name val="Times New Roman"/>
      <family val="1"/>
    </font>
    <font>
      <b/>
      <i/>
      <sz val="12"/>
      <name val="Times New Roman"/>
      <family val="1"/>
    </font>
    <font>
      <b/>
      <sz val="10"/>
      <name val="Times New Roman"/>
      <family val="1"/>
    </font>
    <font>
      <b/>
      <i/>
      <sz val="10"/>
      <color indexed="10"/>
      <name val="Times New Roman"/>
      <family val="1"/>
    </font>
    <font>
      <b/>
      <sz val="12"/>
      <color indexed="17"/>
      <name val="Times New Roman"/>
      <family val="1"/>
    </font>
    <font>
      <b/>
      <sz val="11"/>
      <color indexed="12"/>
      <name val="Times New Roman"/>
      <family val="1"/>
    </font>
    <font>
      <b/>
      <sz val="13"/>
      <color indexed="10"/>
      <name val="Times New Roman"/>
      <family val="1"/>
    </font>
    <font>
      <b/>
      <sz val="19"/>
      <color indexed="8"/>
      <name val="Times New Roman"/>
      <family val="1"/>
    </font>
    <font>
      <sz val="26"/>
      <name val="Times New Roman"/>
      <family val="1"/>
    </font>
    <font>
      <b/>
      <sz val="13"/>
      <color indexed="30"/>
      <name val="Times New Roman"/>
      <family val="1"/>
    </font>
    <font>
      <b/>
      <i/>
      <u/>
      <sz val="11"/>
      <name val="Times New Roman"/>
      <family val="1"/>
    </font>
    <font>
      <b/>
      <u/>
      <sz val="14"/>
      <color indexed="9"/>
      <name val="Times New Roman"/>
      <family val="1"/>
    </font>
    <font>
      <b/>
      <sz val="14"/>
      <color indexed="9"/>
      <name val="Times New Roman"/>
      <family val="1"/>
    </font>
    <font>
      <sz val="14"/>
      <color indexed="9"/>
      <name val="Times New Roman"/>
      <family val="1"/>
    </font>
    <font>
      <b/>
      <sz val="14"/>
      <name val="Times New Roman"/>
      <family val="1"/>
    </font>
    <font>
      <b/>
      <u/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</font>
    <font>
      <b/>
      <u/>
      <sz val="9"/>
      <color indexed="8"/>
      <name val="Times New Roman"/>
      <family val="1"/>
    </font>
    <font>
      <b/>
      <sz val="9"/>
      <color indexed="8"/>
      <name val="Times New Roman"/>
      <family val="1"/>
    </font>
    <font>
      <sz val="9"/>
      <name val="Arial"/>
      <family val="2"/>
    </font>
    <font>
      <i/>
      <sz val="10"/>
      <name val="Times New Roman"/>
      <family val="1"/>
    </font>
    <font>
      <b/>
      <i/>
      <sz val="10"/>
      <color indexed="12"/>
      <name val="Times New Roman"/>
      <family val="1"/>
    </font>
    <font>
      <b/>
      <i/>
      <sz val="10"/>
      <name val="Times New Roman"/>
      <family val="1"/>
    </font>
    <font>
      <sz val="10"/>
      <name val="宋体"/>
      <charset val="134"/>
    </font>
    <font>
      <b/>
      <sz val="8"/>
      <name val="Arial"/>
      <family val="2"/>
    </font>
    <font>
      <i/>
      <sz val="9"/>
      <color indexed="12"/>
      <name val="Arial"/>
      <family val="2"/>
    </font>
    <font>
      <b/>
      <sz val="10"/>
      <color indexed="12"/>
      <name val="Times New Roman"/>
      <family val="1"/>
    </font>
    <font>
      <sz val="12"/>
      <name val="Garamond"/>
      <family val="1"/>
    </font>
    <font>
      <b/>
      <i/>
      <sz val="13"/>
      <color indexed="12"/>
      <name val="Times New Roman"/>
      <family val="1"/>
    </font>
    <font>
      <sz val="24"/>
      <name val="Times New Roman"/>
      <family val="1"/>
    </font>
    <font>
      <b/>
      <i/>
      <sz val="11"/>
      <color indexed="10"/>
      <name val="Times New Roman"/>
      <family val="1"/>
    </font>
    <font>
      <b/>
      <i/>
      <sz val="11"/>
      <name val="Times New Roman"/>
      <family val="1"/>
    </font>
    <font>
      <b/>
      <sz val="11"/>
      <color indexed="10"/>
      <name val="Times New Roman"/>
      <family val="1"/>
    </font>
    <font>
      <b/>
      <u/>
      <sz val="11"/>
      <color indexed="17"/>
      <name val="Times New Roman"/>
      <family val="1"/>
    </font>
    <font>
      <b/>
      <sz val="11"/>
      <color indexed="17"/>
      <name val="Times New Roman"/>
      <family val="1"/>
    </font>
    <font>
      <b/>
      <i/>
      <sz val="11"/>
      <color indexed="28"/>
      <name val="Times New Roman"/>
      <family val="1"/>
    </font>
    <font>
      <b/>
      <i/>
      <sz val="10"/>
      <color indexed="28"/>
      <name val="Times New Roman"/>
      <family val="1"/>
    </font>
    <font>
      <b/>
      <i/>
      <u/>
      <sz val="10"/>
      <name val="Times New Roman"/>
      <family val="1"/>
    </font>
    <font>
      <b/>
      <sz val="10"/>
      <color indexed="48"/>
      <name val="Times New Roman"/>
      <family val="1"/>
    </font>
    <font>
      <sz val="11"/>
      <color theme="1"/>
      <name val="Calibri"/>
      <family val="3"/>
      <charset val="134"/>
      <scheme val="minor"/>
    </font>
    <font>
      <b/>
      <sz val="13"/>
      <color rgb="FF660066"/>
      <name val="Garamond"/>
      <family val="1"/>
    </font>
    <font>
      <sz val="13"/>
      <color rgb="FF660066"/>
      <name val="Garamond"/>
      <family val="1"/>
    </font>
    <font>
      <b/>
      <i/>
      <sz val="12"/>
      <color rgb="FF660066"/>
      <name val="Garamond"/>
      <family val="1"/>
    </font>
    <font>
      <b/>
      <sz val="13"/>
      <color rgb="FFFF0000"/>
      <name val="Courier"/>
      <family val="3"/>
    </font>
    <font>
      <sz val="13"/>
      <color rgb="FFFF0000"/>
      <name val="Courier"/>
      <family val="3"/>
    </font>
    <font>
      <b/>
      <sz val="13"/>
      <color rgb="FFFF0000"/>
      <name val="Garamond"/>
      <family val="1"/>
    </font>
    <font>
      <sz val="13"/>
      <color rgb="FFFF0000"/>
      <name val="Garamond"/>
      <family val="1"/>
    </font>
    <font>
      <sz val="10"/>
      <color rgb="FFFF0000"/>
      <name val="Arial"/>
      <family val="2"/>
    </font>
    <font>
      <b/>
      <sz val="13"/>
      <color theme="5" tint="-0.499984740745262"/>
      <name val="Courier"/>
      <family val="3"/>
    </font>
    <font>
      <b/>
      <sz val="12"/>
      <color theme="5" tint="-0.499984740745262"/>
      <name val="Courier"/>
      <family val="3"/>
    </font>
    <font>
      <b/>
      <sz val="12"/>
      <color rgb="FFFF0000"/>
      <name val="Garamond"/>
      <family val="1"/>
    </font>
    <font>
      <b/>
      <i/>
      <u/>
      <sz val="14"/>
      <color rgb="FF00B0F0"/>
      <name val="Garamond"/>
      <family val="1"/>
    </font>
    <font>
      <b/>
      <i/>
      <sz val="14"/>
      <color rgb="FF00B0F0"/>
      <name val="Garamond"/>
      <family val="1"/>
    </font>
    <font>
      <sz val="13"/>
      <color theme="1"/>
      <name val="Courier"/>
      <family val="3"/>
    </font>
    <font>
      <b/>
      <sz val="12"/>
      <color theme="3"/>
      <name val="Garamond"/>
      <family val="1"/>
    </font>
    <font>
      <b/>
      <u/>
      <sz val="12"/>
      <color rgb="FFFF0000"/>
      <name val="Garamond"/>
      <family val="1"/>
    </font>
    <font>
      <b/>
      <u/>
      <sz val="13"/>
      <color rgb="FFFF0000"/>
      <name val="Garamond"/>
      <family val="1"/>
    </font>
    <font>
      <b/>
      <sz val="13"/>
      <color rgb="FF0000FF"/>
      <name val="Garamond"/>
      <family val="1"/>
    </font>
    <font>
      <sz val="8"/>
      <color theme="1"/>
      <name val="Arial Unicode MS"/>
      <family val="2"/>
      <charset val="134"/>
    </font>
    <font>
      <sz val="10"/>
      <color theme="1"/>
      <name val="Arial Unicode MS"/>
      <family val="2"/>
      <charset val="134"/>
    </font>
    <font>
      <b/>
      <sz val="12"/>
      <color rgb="FF009900"/>
      <name val="Garamond"/>
      <family val="1"/>
    </font>
    <font>
      <b/>
      <i/>
      <u/>
      <sz val="12"/>
      <color rgb="FF660066"/>
      <name val="Garamond"/>
      <family val="1"/>
    </font>
    <font>
      <b/>
      <sz val="13"/>
      <color theme="1"/>
      <name val="Courier"/>
      <family val="3"/>
    </font>
    <font>
      <b/>
      <sz val="13"/>
      <color theme="1"/>
      <name val="Garamond"/>
      <family val="1"/>
    </font>
    <font>
      <sz val="13"/>
      <color theme="1"/>
      <name val="Garamond"/>
      <family val="1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b/>
      <sz val="15"/>
      <color rgb="FFFF0000"/>
      <name val="Garamond"/>
      <family val="1"/>
    </font>
    <font>
      <sz val="10"/>
      <color rgb="FF0099FF"/>
      <name val="Courier"/>
      <family val="3"/>
    </font>
    <font>
      <sz val="13"/>
      <name val="Cambria"/>
      <family val="1"/>
      <scheme val="major"/>
    </font>
    <font>
      <b/>
      <i/>
      <sz val="14"/>
      <color rgb="FF00B0F0"/>
      <name val="Cambria"/>
      <family val="1"/>
      <scheme val="major"/>
    </font>
    <font>
      <sz val="13"/>
      <color rgb="FFFF0000"/>
      <name val="Cambria"/>
      <family val="1"/>
      <scheme val="major"/>
    </font>
    <font>
      <sz val="13"/>
      <color theme="0" tint="-0.34998626667073579"/>
      <name val="Garamond"/>
      <family val="1"/>
    </font>
    <font>
      <b/>
      <sz val="13"/>
      <color theme="3" tint="0.39997558519241921"/>
      <name val="Garamond"/>
      <family val="1"/>
    </font>
    <font>
      <b/>
      <sz val="13"/>
      <color theme="4" tint="0.39997558519241921"/>
      <name val="Garamond"/>
      <family val="1"/>
    </font>
    <font>
      <sz val="10"/>
      <color theme="3" tint="0.39997558519241921"/>
      <name val="Arial"/>
      <family val="2"/>
    </font>
    <font>
      <sz val="13"/>
      <color theme="0" tint="-0.499984740745262"/>
      <name val="Garamond"/>
      <family val="1"/>
    </font>
    <font>
      <sz val="12"/>
      <color rgb="FFFF0000"/>
      <name val="Cambria"/>
      <family val="1"/>
      <scheme val="major"/>
    </font>
    <font>
      <b/>
      <sz val="13"/>
      <color rgb="FFFF0000"/>
      <name val="Cambria"/>
      <family val="1"/>
      <scheme val="major"/>
    </font>
    <font>
      <b/>
      <sz val="13"/>
      <name val="Cambria"/>
      <family val="1"/>
      <scheme val="major"/>
    </font>
    <font>
      <b/>
      <sz val="12"/>
      <color theme="5" tint="-0.499984740745262"/>
      <name val="Cambria"/>
      <family val="1"/>
      <scheme val="major"/>
    </font>
    <font>
      <sz val="13"/>
      <color theme="1"/>
      <name val="Cambria"/>
      <family val="1"/>
      <scheme val="major"/>
    </font>
    <font>
      <b/>
      <sz val="13"/>
      <color indexed="12"/>
      <name val="Cambria"/>
      <family val="1"/>
      <scheme val="major"/>
    </font>
    <font>
      <b/>
      <sz val="13"/>
      <color theme="4" tint="0.39997558519241921"/>
      <name val="Cambria"/>
      <family val="1"/>
      <scheme val="major"/>
    </font>
    <font>
      <b/>
      <sz val="13"/>
      <color theme="1"/>
      <name val="Cambria"/>
      <family val="1"/>
      <scheme val="major"/>
    </font>
    <font>
      <b/>
      <i/>
      <sz val="13"/>
      <color rgb="FFFF0000"/>
      <name val="Cambria"/>
      <family val="1"/>
      <scheme val="major"/>
    </font>
    <font>
      <b/>
      <i/>
      <sz val="13"/>
      <color rgb="FF660066"/>
      <name val="Garamond"/>
      <family val="1"/>
    </font>
    <font>
      <b/>
      <sz val="12"/>
      <color theme="5" tint="-0.499984740745262"/>
      <name val="Times New Roman"/>
      <family val="1"/>
    </font>
    <font>
      <b/>
      <i/>
      <sz val="12"/>
      <color rgb="FF660066"/>
      <name val="Times New Roman"/>
      <family val="1"/>
    </font>
    <font>
      <b/>
      <sz val="13"/>
      <color rgb="FFFF0000"/>
      <name val="Times New Roman"/>
      <family val="1"/>
    </font>
    <font>
      <sz val="13"/>
      <color rgb="FFFF0000"/>
      <name val="Times New Roman"/>
      <family val="1"/>
    </font>
    <font>
      <sz val="10"/>
      <color rgb="FF00B0F0"/>
      <name val="Times New Roman"/>
      <family val="1"/>
    </font>
    <font>
      <b/>
      <sz val="13"/>
      <color rgb="FF00B0F0"/>
      <name val="Times New Roman"/>
      <family val="1"/>
    </font>
    <font>
      <b/>
      <sz val="11"/>
      <color rgb="FF7030A0"/>
      <name val="Times New Roman"/>
      <family val="1"/>
    </font>
    <font>
      <b/>
      <sz val="13"/>
      <color theme="5" tint="-0.499984740745262"/>
      <name val="Times New Roman"/>
      <family val="1"/>
    </font>
    <font>
      <b/>
      <sz val="12"/>
      <color rgb="FF009900"/>
      <name val="Times New Roman"/>
      <family val="1"/>
    </font>
    <font>
      <sz val="10"/>
      <color rgb="FFFF0000"/>
      <name val="Times New Roman"/>
      <family val="1"/>
    </font>
    <font>
      <b/>
      <sz val="13"/>
      <color rgb="FF660066"/>
      <name val="Times New Roman"/>
      <family val="1"/>
    </font>
    <font>
      <sz val="13"/>
      <color rgb="FF660066"/>
      <name val="Times New Roman"/>
      <family val="1"/>
    </font>
    <font>
      <sz val="14"/>
      <color theme="1"/>
      <name val="Times New Roman"/>
      <family val="1"/>
    </font>
    <font>
      <b/>
      <u/>
      <sz val="16"/>
      <color rgb="FF0070C0"/>
      <name val="Times New Roman"/>
      <family val="1"/>
    </font>
    <font>
      <i/>
      <sz val="10"/>
      <color rgb="FF7030A0"/>
      <name val="Times New Roman"/>
      <family val="1"/>
    </font>
    <font>
      <i/>
      <sz val="10"/>
      <color theme="5" tint="-0.499984740745262"/>
      <name val="Times New Roman"/>
      <family val="1"/>
    </font>
    <font>
      <b/>
      <i/>
      <sz val="10"/>
      <color rgb="FF009900"/>
      <name val="Times New Roman"/>
      <family val="1"/>
    </font>
    <font>
      <b/>
      <i/>
      <sz val="10"/>
      <color theme="5" tint="-0.499984740745262"/>
      <name val="Times New Roman"/>
      <family val="1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9"/>
      <color rgb="FFFF0000"/>
      <name val="Arial"/>
      <family val="2"/>
    </font>
    <font>
      <sz val="11"/>
      <color theme="1"/>
      <name val="Times New Roman"/>
      <family val="1"/>
    </font>
    <font>
      <b/>
      <i/>
      <u/>
      <sz val="10"/>
      <color rgb="FF660066"/>
      <name val="Times New Roman"/>
      <family val="1"/>
    </font>
    <font>
      <b/>
      <i/>
      <sz val="10"/>
      <color rgb="FF660066"/>
      <name val="Times New Roman"/>
      <family val="1"/>
    </font>
    <font>
      <sz val="12"/>
      <color theme="1"/>
      <name val="Garamond"/>
      <family val="1"/>
    </font>
    <font>
      <b/>
      <i/>
      <sz val="13"/>
      <color theme="5" tint="-0.499984740745262"/>
      <name val="Times New Roman"/>
      <family val="1"/>
    </font>
    <font>
      <b/>
      <i/>
      <u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u/>
      <sz val="11"/>
      <color rgb="FF00B0F0"/>
      <name val="Times New Roman"/>
      <family val="1"/>
    </font>
    <font>
      <b/>
      <i/>
      <sz val="11"/>
      <color rgb="FF00B0F0"/>
      <name val="Times New Roman"/>
      <family val="1"/>
    </font>
    <font>
      <b/>
      <sz val="10"/>
      <color rgb="FF660066"/>
      <name val="Times New Roman"/>
      <family val="1"/>
    </font>
    <font>
      <sz val="10"/>
      <color rgb="FF660066"/>
      <name val="Times New Roman"/>
      <family val="1"/>
    </font>
    <font>
      <b/>
      <i/>
      <u/>
      <sz val="10"/>
      <color rgb="FFFF0000"/>
      <name val="Times New Roman"/>
      <family val="1"/>
    </font>
    <font>
      <sz val="11"/>
      <color rgb="FF7030A0"/>
      <name val="Times New Roman"/>
      <family val="1"/>
    </font>
    <font>
      <b/>
      <sz val="11"/>
      <color theme="5" tint="-0.499984740745262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1"/>
      <color rgb="FF660066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0"/>
      <color rgb="FFFF0000"/>
      <name val="Times New Roman"/>
      <family val="1"/>
    </font>
    <font>
      <b/>
      <sz val="11"/>
      <color rgb="FF00B0F0"/>
      <name val="Times New Roman"/>
      <family val="1"/>
    </font>
    <font>
      <b/>
      <i/>
      <sz val="10"/>
      <color rgb="FF7030A0"/>
      <name val="Times New Roman"/>
      <family val="1"/>
    </font>
    <font>
      <b/>
      <u/>
      <sz val="14"/>
      <color rgb="FF00B050"/>
      <name val="Arial"/>
      <family val="2"/>
    </font>
    <font>
      <b/>
      <sz val="13"/>
      <color rgb="FF0070C0"/>
      <name val="Times New Roman"/>
      <family val="1"/>
    </font>
    <font>
      <sz val="14"/>
      <color theme="1"/>
      <name val="Arial Unicode MS"/>
      <family val="2"/>
      <charset val="134"/>
    </font>
    <font>
      <b/>
      <i/>
      <u/>
      <sz val="13"/>
      <color rgb="FF660066"/>
      <name val="Garamond"/>
      <family val="1"/>
    </font>
    <font>
      <b/>
      <sz val="11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Arial"/>
      <family val="2"/>
    </font>
    <font>
      <sz val="20"/>
      <name val="Bahnschrift SemiCondensed"/>
      <family val="2"/>
    </font>
    <font>
      <sz val="15"/>
      <name val="Britannic Bold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2"/>
    </font>
    <font>
      <b/>
      <sz val="12"/>
      <color rgb="FFFF0000"/>
      <name val="Times New Roman"/>
      <family val="1"/>
    </font>
    <font>
      <sz val="17"/>
      <name val="Arial"/>
      <family val="2"/>
    </font>
    <font>
      <sz val="10"/>
      <color indexed="8"/>
      <name val="Times New Roman"/>
      <family val="1"/>
    </font>
    <font>
      <b/>
      <i/>
      <u/>
      <sz val="12"/>
      <color rgb="FF660066"/>
      <name val="Times New Roman"/>
      <family val="1"/>
    </font>
    <font>
      <b/>
      <i/>
      <u/>
      <sz val="12"/>
      <color rgb="FFFF0000"/>
      <name val="Times New Roman"/>
      <family val="1"/>
    </font>
    <font>
      <sz val="12"/>
      <color rgb="FFFF0000"/>
      <name val="Calibri"/>
      <family val="2"/>
    </font>
  </fonts>
  <fills count="4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BFF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79747"/>
        <bgColor indexed="64"/>
      </patternFill>
    </fill>
    <fill>
      <patternFill patternType="solid">
        <fgColor rgb="FFFF0000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 style="medium">
        <color indexed="62"/>
      </left>
      <right/>
      <top style="medium">
        <color indexed="62"/>
      </top>
      <bottom/>
      <diagonal/>
    </border>
    <border>
      <left style="medium">
        <color indexed="62"/>
      </left>
      <right style="medium">
        <color indexed="62"/>
      </right>
      <top style="medium">
        <color indexed="62"/>
      </top>
      <bottom/>
      <diagonal/>
    </border>
    <border>
      <left/>
      <right style="thin">
        <color indexed="62"/>
      </right>
      <top style="medium">
        <color indexed="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2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rgb="FFFF0000"/>
      </left>
      <right style="dotted">
        <color rgb="FFFF0000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rgb="FFFF0000"/>
      </left>
      <right style="dotted">
        <color rgb="FFFF0000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rgb="FFFF0000"/>
      </left>
      <right style="dotted">
        <color rgb="FFFF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30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2" fillId="0" borderId="0"/>
    <xf numFmtId="0" fontId="41" fillId="0" borderId="0">
      <alignment vertical="center"/>
    </xf>
    <xf numFmtId="0" fontId="1" fillId="0" borderId="0"/>
    <xf numFmtId="0" fontId="23" fillId="0" borderId="0"/>
    <xf numFmtId="174" fontId="52" fillId="0" borderId="0"/>
    <xf numFmtId="0" fontId="52" fillId="0" borderId="0"/>
    <xf numFmtId="0" fontId="2" fillId="0" borderId="0"/>
    <xf numFmtId="175" fontId="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172" fontId="52" fillId="0" borderId="0"/>
    <xf numFmtId="172" fontId="52" fillId="0" borderId="0"/>
    <xf numFmtId="0" fontId="52" fillId="0" borderId="0"/>
    <xf numFmtId="0" fontId="52" fillId="0" borderId="0"/>
    <xf numFmtId="0" fontId="52" fillId="0" borderId="0"/>
    <xf numFmtId="172" fontId="52" fillId="0" borderId="0"/>
    <xf numFmtId="0" fontId="129" fillId="0" borderId="0">
      <alignment vertical="center"/>
    </xf>
    <xf numFmtId="0" fontId="2" fillId="0" borderId="0">
      <alignment vertical="center"/>
    </xf>
    <xf numFmtId="170" fontId="2" fillId="0" borderId="0" applyFont="0" applyFill="0" applyBorder="0" applyAlignment="0" applyProtection="0"/>
    <xf numFmtId="0" fontId="3" fillId="0" borderId="0"/>
    <xf numFmtId="0" fontId="52" fillId="0" borderId="0">
      <alignment vertical="center"/>
    </xf>
    <xf numFmtId="0" fontId="227" fillId="0" borderId="0" applyNumberFormat="0" applyFill="0" applyBorder="0" applyAlignment="0" applyProtection="0">
      <alignment vertical="top"/>
      <protection locked="0"/>
    </xf>
    <xf numFmtId="0" fontId="52" fillId="0" borderId="0"/>
    <xf numFmtId="172" fontId="52" fillId="0" borderId="0"/>
  </cellStyleXfs>
  <cellXfs count="1124">
    <xf numFmtId="0" fontId="0" fillId="0" borderId="0" xfId="0"/>
    <xf numFmtId="0" fontId="4" fillId="2" borderId="0" xfId="0" applyFont="1" applyFill="1"/>
    <xf numFmtId="0" fontId="5" fillId="2" borderId="0" xfId="0" applyFont="1" applyFill="1"/>
    <xf numFmtId="0" fontId="5" fillId="2" borderId="0" xfId="23" applyFont="1" applyFill="1">
      <alignment vertical="center"/>
    </xf>
    <xf numFmtId="0" fontId="6" fillId="2" borderId="0" xfId="0" applyFont="1" applyFill="1"/>
    <xf numFmtId="0" fontId="9" fillId="0" borderId="0" xfId="0" applyFont="1"/>
    <xf numFmtId="0" fontId="10" fillId="0" borderId="0" xfId="0" applyFont="1"/>
    <xf numFmtId="165" fontId="11" fillId="0" borderId="0" xfId="0" applyNumberFormat="1" applyFont="1"/>
    <xf numFmtId="0" fontId="12" fillId="0" borderId="0" xfId="0" applyFont="1" applyAlignment="1"/>
    <xf numFmtId="0" fontId="13" fillId="0" borderId="0" xfId="0" applyFont="1"/>
    <xf numFmtId="0" fontId="0" fillId="0" borderId="0" xfId="0" applyFill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0" fontId="15" fillId="0" borderId="0" xfId="0" applyFont="1" applyFill="1"/>
    <xf numFmtId="0" fontId="0" fillId="0" borderId="0" xfId="0" applyAlignment="1">
      <alignment vertical="center" wrapText="1"/>
    </xf>
    <xf numFmtId="0" fontId="17" fillId="0" borderId="1" xfId="0" applyFont="1" applyFill="1" applyBorder="1" applyAlignment="1">
      <alignment horizontal="center"/>
    </xf>
    <xf numFmtId="16" fontId="18" fillId="0" borderId="1" xfId="0" applyNumberFormat="1" applyFont="1" applyFill="1" applyBorder="1" applyAlignment="1">
      <alignment horizontal="center"/>
    </xf>
    <xf numFmtId="16" fontId="17" fillId="0" borderId="1" xfId="0" applyNumberFormat="1" applyFont="1" applyFill="1" applyBorder="1" applyAlignment="1">
      <alignment horizontal="center"/>
    </xf>
    <xf numFmtId="16" fontId="17" fillId="0" borderId="2" xfId="0" applyNumberFormat="1" applyFont="1" applyFill="1" applyBorder="1" applyAlignment="1">
      <alignment horizontal="center"/>
    </xf>
    <xf numFmtId="0" fontId="17" fillId="0" borderId="3" xfId="0" applyFont="1" applyFill="1" applyBorder="1" applyAlignment="1">
      <alignment horizontal="center"/>
    </xf>
    <xf numFmtId="16" fontId="18" fillId="0" borderId="3" xfId="0" applyNumberFormat="1" applyFont="1" applyFill="1" applyBorder="1" applyAlignment="1">
      <alignment horizontal="center"/>
    </xf>
    <xf numFmtId="16" fontId="17" fillId="0" borderId="3" xfId="0" applyNumberFormat="1" applyFont="1" applyFill="1" applyBorder="1" applyAlignment="1">
      <alignment horizontal="center"/>
    </xf>
    <xf numFmtId="16" fontId="17" fillId="0" borderId="4" xfId="0" applyNumberFormat="1" applyFont="1" applyFill="1" applyBorder="1" applyAlignment="1">
      <alignment horizontal="center"/>
    </xf>
    <xf numFmtId="164" fontId="16" fillId="3" borderId="5" xfId="25" applyNumberFormat="1" applyFont="1" applyFill="1" applyBorder="1" applyAlignment="1">
      <alignment horizontal="center" vertical="center" wrapText="1"/>
    </xf>
    <xf numFmtId="164" fontId="16" fillId="3" borderId="6" xfId="25" applyNumberFormat="1" applyFont="1" applyFill="1" applyBorder="1" applyAlignment="1">
      <alignment horizontal="center" vertical="center" wrapText="1"/>
    </xf>
    <xf numFmtId="16" fontId="16" fillId="4" borderId="7" xfId="23" applyNumberFormat="1" applyFont="1" applyFill="1" applyBorder="1" applyAlignment="1">
      <alignment horizontal="center" vertical="center"/>
    </xf>
    <xf numFmtId="16" fontId="16" fillId="4" borderId="8" xfId="23" applyNumberFormat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16" fontId="18" fillId="0" borderId="0" xfId="0" applyNumberFormat="1" applyFont="1" applyFill="1" applyBorder="1" applyAlignment="1">
      <alignment horizontal="center"/>
    </xf>
    <xf numFmtId="16" fontId="17" fillId="0" borderId="0" xfId="0" applyNumberFormat="1" applyFont="1" applyFill="1" applyBorder="1" applyAlignment="1">
      <alignment horizontal="center"/>
    </xf>
    <xf numFmtId="164" fontId="16" fillId="3" borderId="5" xfId="25" applyNumberFormat="1" applyFont="1" applyFill="1" applyBorder="1" applyAlignment="1">
      <alignment horizontal="center" vertical="center"/>
    </xf>
    <xf numFmtId="16" fontId="18" fillId="0" borderId="9" xfId="0" applyNumberFormat="1" applyFont="1" applyFill="1" applyBorder="1" applyAlignment="1">
      <alignment horizontal="center"/>
    </xf>
    <xf numFmtId="0" fontId="17" fillId="0" borderId="10" xfId="0" applyFont="1" applyFill="1" applyBorder="1" applyAlignment="1">
      <alignment horizontal="center"/>
    </xf>
    <xf numFmtId="16" fontId="18" fillId="0" borderId="10" xfId="0" applyNumberFormat="1" applyFont="1" applyFill="1" applyBorder="1" applyAlignment="1">
      <alignment horizontal="center"/>
    </xf>
    <xf numFmtId="16" fontId="17" fillId="0" borderId="10" xfId="0" applyNumberFormat="1" applyFont="1" applyFill="1" applyBorder="1" applyAlignment="1">
      <alignment horizontal="center"/>
    </xf>
    <xf numFmtId="0" fontId="17" fillId="0" borderId="11" xfId="0" applyFont="1" applyFill="1" applyBorder="1" applyAlignment="1">
      <alignment horizontal="center"/>
    </xf>
    <xf numFmtId="16" fontId="18" fillId="0" borderId="11" xfId="0" applyNumberFormat="1" applyFont="1" applyFill="1" applyBorder="1" applyAlignment="1">
      <alignment horizontal="center"/>
    </xf>
    <xf numFmtId="16" fontId="17" fillId="0" borderId="11" xfId="0" applyNumberFormat="1" applyFont="1" applyFill="1" applyBorder="1" applyAlignment="1">
      <alignment horizontal="center"/>
    </xf>
    <xf numFmtId="16" fontId="22" fillId="5" borderId="11" xfId="0" applyNumberFormat="1" applyFont="1" applyFill="1" applyBorder="1" applyAlignment="1">
      <alignment horizontal="center"/>
    </xf>
    <xf numFmtId="16" fontId="17" fillId="6" borderId="11" xfId="0" applyNumberFormat="1" applyFont="1" applyFill="1" applyBorder="1" applyAlignment="1">
      <alignment horizontal="center"/>
    </xf>
    <xf numFmtId="0" fontId="17" fillId="7" borderId="11" xfId="0" applyFont="1" applyFill="1" applyBorder="1" applyAlignment="1">
      <alignment horizontal="center"/>
    </xf>
    <xf numFmtId="16" fontId="18" fillId="7" borderId="11" xfId="0" applyNumberFormat="1" applyFont="1" applyFill="1" applyBorder="1" applyAlignment="1">
      <alignment horizontal="center"/>
    </xf>
    <xf numFmtId="16" fontId="17" fillId="7" borderId="11" xfId="0" applyNumberFormat="1" applyFont="1" applyFill="1" applyBorder="1" applyAlignment="1">
      <alignment horizontal="center"/>
    </xf>
    <xf numFmtId="0" fontId="17" fillId="8" borderId="11" xfId="0" applyFont="1" applyFill="1" applyBorder="1" applyAlignment="1">
      <alignment horizontal="center"/>
    </xf>
    <xf numFmtId="16" fontId="18" fillId="8" borderId="11" xfId="0" applyNumberFormat="1" applyFont="1" applyFill="1" applyBorder="1" applyAlignment="1">
      <alignment horizontal="center"/>
    </xf>
    <xf numFmtId="16" fontId="17" fillId="8" borderId="11" xfId="0" applyNumberFormat="1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16" fontId="24" fillId="9" borderId="11" xfId="0" applyNumberFormat="1" applyFont="1" applyFill="1" applyBorder="1" applyAlignment="1">
      <alignment horizontal="center" vertical="center" wrapText="1"/>
    </xf>
    <xf numFmtId="16" fontId="24" fillId="10" borderId="11" xfId="0" applyNumberFormat="1" applyFont="1" applyFill="1" applyBorder="1" applyAlignment="1">
      <alignment horizontal="center" vertical="center" wrapText="1"/>
    </xf>
    <xf numFmtId="16" fontId="24" fillId="8" borderId="11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/>
    </xf>
    <xf numFmtId="0" fontId="26" fillId="0" borderId="11" xfId="0" applyFont="1" applyFill="1" applyBorder="1" applyAlignment="1">
      <alignment horizontal="center"/>
    </xf>
    <xf numFmtId="0" fontId="28" fillId="2" borderId="0" xfId="0" applyFont="1" applyFill="1"/>
    <xf numFmtId="0" fontId="29" fillId="0" borderId="0" xfId="0" applyFont="1" applyFill="1"/>
    <xf numFmtId="0" fontId="6" fillId="0" borderId="0" xfId="0" applyFont="1" applyFill="1"/>
    <xf numFmtId="0" fontId="26" fillId="0" borderId="12" xfId="0" applyFont="1" applyFill="1" applyBorder="1" applyAlignment="1">
      <alignment horizontal="center"/>
    </xf>
    <xf numFmtId="16" fontId="130" fillId="14" borderId="13" xfId="0" applyNumberFormat="1" applyFont="1" applyFill="1" applyBorder="1" applyAlignment="1">
      <alignment horizontal="center"/>
    </xf>
    <xf numFmtId="16" fontId="131" fillId="14" borderId="14" xfId="0" applyNumberFormat="1" applyFont="1" applyFill="1" applyBorder="1" applyAlignment="1">
      <alignment horizontal="center"/>
    </xf>
    <xf numFmtId="0" fontId="32" fillId="15" borderId="0" xfId="0" applyFont="1" applyFill="1" applyBorder="1" applyAlignment="1"/>
    <xf numFmtId="0" fontId="33" fillId="15" borderId="0" xfId="0" applyFont="1" applyFill="1" applyBorder="1" applyAlignment="1"/>
    <xf numFmtId="16" fontId="34" fillId="15" borderId="0" xfId="0" applyNumberFormat="1" applyFont="1" applyFill="1" applyBorder="1" applyAlignment="1">
      <alignment horizontal="center"/>
    </xf>
    <xf numFmtId="16" fontId="26" fillId="0" borderId="12" xfId="0" applyNumberFormat="1" applyFont="1" applyFill="1" applyBorder="1" applyAlignment="1">
      <alignment horizontal="center"/>
    </xf>
    <xf numFmtId="0" fontId="132" fillId="14" borderId="15" xfId="0" applyFont="1" applyFill="1" applyBorder="1" applyAlignment="1"/>
    <xf numFmtId="0" fontId="132" fillId="14" borderId="0" xfId="0" applyFont="1" applyFill="1" applyBorder="1" applyAlignment="1"/>
    <xf numFmtId="0" fontId="23" fillId="0" borderId="0" xfId="2"/>
    <xf numFmtId="0" fontId="10" fillId="0" borderId="0" xfId="2" applyFont="1"/>
    <xf numFmtId="0" fontId="9" fillId="0" borderId="0" xfId="2" applyFont="1"/>
    <xf numFmtId="0" fontId="31" fillId="0" borderId="0" xfId="2" applyFont="1"/>
    <xf numFmtId="0" fontId="0" fillId="16" borderId="0" xfId="0" applyFill="1"/>
    <xf numFmtId="0" fontId="23" fillId="0" borderId="0" xfId="0" applyFont="1"/>
    <xf numFmtId="0" fontId="133" fillId="16" borderId="16" xfId="0" applyFont="1" applyFill="1" applyBorder="1" applyAlignment="1"/>
    <xf numFmtId="0" fontId="133" fillId="16" borderId="17" xfId="0" applyFont="1" applyFill="1" applyBorder="1" applyAlignment="1"/>
    <xf numFmtId="0" fontId="134" fillId="16" borderId="17" xfId="0" applyFont="1" applyFill="1" applyBorder="1" applyAlignment="1">
      <alignment horizontal="center"/>
    </xf>
    <xf numFmtId="16" fontId="135" fillId="16" borderId="17" xfId="0" applyNumberFormat="1" applyFont="1" applyFill="1" applyBorder="1" applyAlignment="1">
      <alignment horizontal="center"/>
    </xf>
    <xf numFmtId="16" fontId="136" fillId="16" borderId="17" xfId="0" applyNumberFormat="1" applyFont="1" applyFill="1" applyBorder="1" applyAlignment="1">
      <alignment horizontal="center"/>
    </xf>
    <xf numFmtId="0" fontId="137" fillId="16" borderId="18" xfId="0" applyFont="1" applyFill="1" applyBorder="1"/>
    <xf numFmtId="0" fontId="134" fillId="16" borderId="15" xfId="0" applyFont="1" applyFill="1" applyBorder="1" applyAlignment="1"/>
    <xf numFmtId="0" fontId="134" fillId="16" borderId="0" xfId="0" applyFont="1" applyFill="1" applyBorder="1" applyAlignment="1"/>
    <xf numFmtId="0" fontId="137" fillId="16" borderId="13" xfId="0" applyFont="1" applyFill="1" applyBorder="1"/>
    <xf numFmtId="0" fontId="134" fillId="16" borderId="19" xfId="0" applyFont="1" applyFill="1" applyBorder="1" applyAlignment="1"/>
    <xf numFmtId="0" fontId="134" fillId="16" borderId="20" xfId="0" applyFont="1" applyFill="1" applyBorder="1" applyAlignment="1"/>
    <xf numFmtId="0" fontId="137" fillId="16" borderId="14" xfId="0" applyFont="1" applyFill="1" applyBorder="1"/>
    <xf numFmtId="16" fontId="34" fillId="16" borderId="0" xfId="0" applyNumberFormat="1" applyFont="1" applyFill="1" applyBorder="1" applyAlignment="1">
      <alignment horizontal="center"/>
    </xf>
    <xf numFmtId="0" fontId="29" fillId="16" borderId="0" xfId="0" applyFont="1" applyFill="1"/>
    <xf numFmtId="167" fontId="25" fillId="0" borderId="11" xfId="0" applyNumberFormat="1" applyFont="1" applyFill="1" applyBorder="1" applyAlignment="1">
      <alignment horizontal="center"/>
    </xf>
    <xf numFmtId="167" fontId="26" fillId="0" borderId="11" xfId="0" applyNumberFormat="1" applyFont="1" applyFill="1" applyBorder="1" applyAlignment="1">
      <alignment horizontal="center"/>
    </xf>
    <xf numFmtId="0" fontId="0" fillId="0" borderId="0" xfId="0" applyFill="1" applyBorder="1"/>
    <xf numFmtId="16" fontId="18" fillId="16" borderId="11" xfId="0" applyNumberFormat="1" applyFont="1" applyFill="1" applyBorder="1" applyAlignment="1">
      <alignment horizontal="center"/>
    </xf>
    <xf numFmtId="16" fontId="17" fillId="16" borderId="11" xfId="0" applyNumberFormat="1" applyFont="1" applyFill="1" applyBorder="1" applyAlignment="1">
      <alignment horizontal="center"/>
    </xf>
    <xf numFmtId="167" fontId="26" fillId="16" borderId="11" xfId="0" applyNumberFormat="1" applyFont="1" applyFill="1" applyBorder="1" applyAlignment="1">
      <alignment horizontal="center"/>
    </xf>
    <xf numFmtId="16" fontId="26" fillId="16" borderId="12" xfId="0" applyNumberFormat="1" applyFont="1" applyFill="1" applyBorder="1" applyAlignment="1">
      <alignment horizontal="center"/>
    </xf>
    <xf numFmtId="0" fontId="36" fillId="0" borderId="0" xfId="0" applyFont="1"/>
    <xf numFmtId="167" fontId="27" fillId="0" borderId="11" xfId="0" applyNumberFormat="1" applyFont="1" applyFill="1" applyBorder="1" applyAlignment="1">
      <alignment horizontal="center"/>
    </xf>
    <xf numFmtId="16" fontId="138" fillId="17" borderId="11" xfId="0" applyNumberFormat="1" applyFont="1" applyFill="1" applyBorder="1" applyAlignment="1">
      <alignment horizontal="center" vertical="center" wrapText="1"/>
    </xf>
    <xf numFmtId="16" fontId="139" fillId="17" borderId="11" xfId="0" applyNumberFormat="1" applyFont="1" applyFill="1" applyBorder="1" applyAlignment="1">
      <alignment horizontal="center" vertical="center" wrapText="1"/>
    </xf>
    <xf numFmtId="167" fontId="140" fillId="18" borderId="11" xfId="0" applyNumberFormat="1" applyFont="1" applyFill="1" applyBorder="1" applyAlignment="1">
      <alignment horizontal="center"/>
    </xf>
    <xf numFmtId="167" fontId="26" fillId="0" borderId="12" xfId="0" applyNumberFormat="1" applyFont="1" applyFill="1" applyBorder="1" applyAlignment="1">
      <alignment horizontal="center"/>
    </xf>
    <xf numFmtId="0" fontId="27" fillId="0" borderId="0" xfId="2" applyFont="1" applyFill="1" applyBorder="1" applyAlignment="1">
      <alignment horizontal="left"/>
    </xf>
    <xf numFmtId="0" fontId="26" fillId="0" borderId="0" xfId="2" applyFont="1" applyFill="1" applyBorder="1" applyAlignment="1">
      <alignment horizontal="left"/>
    </xf>
    <xf numFmtId="0" fontId="23" fillId="0" borderId="0" xfId="2" applyFill="1"/>
    <xf numFmtId="0" fontId="141" fillId="0" borderId="0" xfId="2" applyFont="1" applyFill="1" applyBorder="1" applyAlignment="1">
      <alignment horizontal="left"/>
    </xf>
    <xf numFmtId="0" fontId="142" fillId="0" borderId="0" xfId="2" applyFont="1" applyFill="1" applyBorder="1" applyAlignment="1">
      <alignment horizontal="left"/>
    </xf>
    <xf numFmtId="16" fontId="17" fillId="0" borderId="11" xfId="0" applyNumberFormat="1" applyFont="1" applyFill="1" applyBorder="1" applyAlignment="1">
      <alignment horizontal="center" wrapText="1"/>
    </xf>
    <xf numFmtId="167" fontId="143" fillId="0" borderId="11" xfId="0" applyNumberFormat="1" applyFont="1" applyFill="1" applyBorder="1" applyAlignment="1">
      <alignment horizontal="center"/>
    </xf>
    <xf numFmtId="16" fontId="136" fillId="16" borderId="0" xfId="0" applyNumberFormat="1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3" borderId="22" xfId="0" applyFont="1" applyFill="1" applyBorder="1" applyAlignment="1">
      <alignment horizontal="center"/>
    </xf>
    <xf numFmtId="0" fontId="35" fillId="3" borderId="23" xfId="0" applyFont="1" applyFill="1" applyBorder="1" applyAlignment="1">
      <alignment horizontal="center"/>
    </xf>
    <xf numFmtId="0" fontId="35" fillId="3" borderId="24" xfId="0" applyFont="1" applyFill="1" applyBorder="1" applyAlignment="1">
      <alignment horizontal="center"/>
    </xf>
    <xf numFmtId="0" fontId="35" fillId="11" borderId="25" xfId="0" applyFont="1" applyFill="1" applyBorder="1" applyAlignment="1">
      <alignment horizontal="center"/>
    </xf>
    <xf numFmtId="0" fontId="35" fillId="11" borderId="23" xfId="0" applyFont="1" applyFill="1" applyBorder="1" applyAlignment="1">
      <alignment horizontal="center"/>
    </xf>
    <xf numFmtId="0" fontId="35" fillId="11" borderId="0" xfId="0" applyFont="1" applyFill="1" applyBorder="1" applyAlignment="1">
      <alignment horizontal="center"/>
    </xf>
    <xf numFmtId="0" fontId="35" fillId="11" borderId="7" xfId="0" applyFont="1" applyFill="1" applyBorder="1" applyAlignment="1">
      <alignment horizontal="center"/>
    </xf>
    <xf numFmtId="0" fontId="37" fillId="0" borderId="0" xfId="0" applyFont="1"/>
    <xf numFmtId="16" fontId="144" fillId="19" borderId="12" xfId="0" applyNumberFormat="1" applyFont="1" applyFill="1" applyBorder="1" applyAlignment="1">
      <alignment horizontal="center"/>
    </xf>
    <xf numFmtId="167" fontId="143" fillId="16" borderId="11" xfId="0" applyNumberFormat="1" applyFont="1" applyFill="1" applyBorder="1" applyAlignment="1">
      <alignment horizontal="center"/>
    </xf>
    <xf numFmtId="16" fontId="145" fillId="19" borderId="12" xfId="0" applyNumberFormat="1" applyFont="1" applyFill="1" applyBorder="1" applyAlignment="1">
      <alignment horizontal="center"/>
    </xf>
    <xf numFmtId="16" fontId="140" fillId="0" borderId="12" xfId="0" applyNumberFormat="1" applyFont="1" applyFill="1" applyBorder="1" applyAlignment="1">
      <alignment horizontal="center"/>
    </xf>
    <xf numFmtId="167" fontId="140" fillId="0" borderId="11" xfId="0" applyNumberFormat="1" applyFont="1" applyFill="1" applyBorder="1" applyAlignment="1">
      <alignment horizontal="center"/>
    </xf>
    <xf numFmtId="16" fontId="135" fillId="0" borderId="11" xfId="0" applyNumberFormat="1" applyFont="1" applyFill="1" applyBorder="1" applyAlignment="1">
      <alignment horizontal="center"/>
    </xf>
    <xf numFmtId="167" fontId="26" fillId="20" borderId="11" xfId="0" applyNumberFormat="1" applyFont="1" applyFill="1" applyBorder="1" applyAlignment="1">
      <alignment horizontal="center"/>
    </xf>
    <xf numFmtId="16" fontId="146" fillId="21" borderId="11" xfId="0" applyNumberFormat="1" applyFont="1" applyFill="1" applyBorder="1" applyAlignment="1">
      <alignment horizontal="center"/>
    </xf>
    <xf numFmtId="167" fontId="26" fillId="21" borderId="11" xfId="0" applyNumberFormat="1" applyFont="1" applyFill="1" applyBorder="1" applyAlignment="1">
      <alignment horizontal="center" wrapText="1"/>
    </xf>
    <xf numFmtId="16" fontId="147" fillId="21" borderId="11" xfId="0" applyNumberFormat="1" applyFont="1" applyFill="1" applyBorder="1" applyAlignment="1">
      <alignment horizontal="center" wrapText="1"/>
    </xf>
    <xf numFmtId="16" fontId="26" fillId="21" borderId="12" xfId="0" applyNumberFormat="1" applyFont="1" applyFill="1" applyBorder="1" applyAlignment="1">
      <alignment horizontal="center" wrapText="1"/>
    </xf>
    <xf numFmtId="16" fontId="26" fillId="21" borderId="12" xfId="0" applyNumberFormat="1" applyFont="1" applyFill="1" applyBorder="1" applyAlignment="1">
      <alignment horizontal="center"/>
    </xf>
    <xf numFmtId="167" fontId="145" fillId="21" borderId="11" xfId="0" applyNumberFormat="1" applyFont="1" applyFill="1" applyBorder="1" applyAlignment="1">
      <alignment horizontal="center"/>
    </xf>
    <xf numFmtId="167" fontId="26" fillId="21" borderId="11" xfId="0" applyNumberFormat="1" applyFont="1" applyFill="1" applyBorder="1" applyAlignment="1">
      <alignment horizontal="center"/>
    </xf>
    <xf numFmtId="0" fontId="42" fillId="12" borderId="0" xfId="4" applyFont="1" applyFill="1" applyAlignment="1">
      <alignment horizontal="left" vertical="center"/>
    </xf>
    <xf numFmtId="0" fontId="43" fillId="12" borderId="0" xfId="4" applyFont="1" applyFill="1" applyAlignment="1">
      <alignment horizontal="center" vertical="center"/>
    </xf>
    <xf numFmtId="0" fontId="44" fillId="22" borderId="7" xfId="4" applyFont="1" applyFill="1" applyBorder="1" applyAlignment="1">
      <alignment horizontal="center" vertical="center"/>
    </xf>
    <xf numFmtId="0" fontId="46" fillId="0" borderId="7" xfId="4" applyFont="1" applyFill="1" applyBorder="1" applyAlignment="1">
      <alignment horizontal="center" vertical="center"/>
    </xf>
    <xf numFmtId="0" fontId="43" fillId="0" borderId="7" xfId="4" applyFont="1" applyFill="1" applyBorder="1" applyAlignment="1">
      <alignment horizontal="center" vertical="center"/>
    </xf>
    <xf numFmtId="0" fontId="47" fillId="0" borderId="7" xfId="4" applyFont="1" applyFill="1" applyBorder="1" applyAlignment="1">
      <alignment horizontal="center" vertical="center" wrapText="1"/>
    </xf>
    <xf numFmtId="0" fontId="47" fillId="0" borderId="7" xfId="4" applyFont="1" applyFill="1" applyBorder="1" applyAlignment="1">
      <alignment horizontal="center" vertical="center"/>
    </xf>
    <xf numFmtId="14" fontId="43" fillId="0" borderId="7" xfId="4" applyNumberFormat="1" applyFont="1" applyFill="1" applyBorder="1" applyAlignment="1">
      <alignment horizontal="center" vertical="center"/>
    </xf>
    <xf numFmtId="0" fontId="43" fillId="0" borderId="0" xfId="4" applyFont="1" applyFill="1" applyAlignment="1">
      <alignment horizontal="center" vertical="center"/>
    </xf>
    <xf numFmtId="0" fontId="46" fillId="12" borderId="7" xfId="4" applyFont="1" applyFill="1" applyBorder="1" applyAlignment="1">
      <alignment horizontal="center" vertical="center"/>
    </xf>
    <xf numFmtId="0" fontId="43" fillId="12" borderId="7" xfId="4" applyFont="1" applyFill="1" applyBorder="1" applyAlignment="1">
      <alignment horizontal="center" vertical="center"/>
    </xf>
    <xf numFmtId="0" fontId="47" fillId="12" borderId="7" xfId="4" applyFont="1" applyFill="1" applyBorder="1" applyAlignment="1">
      <alignment horizontal="center" vertical="center" wrapText="1"/>
    </xf>
    <xf numFmtId="0" fontId="47" fillId="12" borderId="7" xfId="4" applyFont="1" applyFill="1" applyBorder="1" applyAlignment="1">
      <alignment horizontal="center" vertical="center"/>
    </xf>
    <xf numFmtId="14" fontId="43" fillId="12" borderId="7" xfId="4" applyNumberFormat="1" applyFont="1" applyFill="1" applyBorder="1" applyAlignment="1">
      <alignment horizontal="center" vertical="center"/>
    </xf>
    <xf numFmtId="0" fontId="43" fillId="23" borderId="7" xfId="4" applyFont="1" applyFill="1" applyBorder="1" applyAlignment="1">
      <alignment horizontal="center" vertical="center"/>
    </xf>
    <xf numFmtId="0" fontId="47" fillId="23" borderId="7" xfId="4" applyFont="1" applyFill="1" applyBorder="1" applyAlignment="1">
      <alignment horizontal="center" vertical="center" wrapText="1"/>
    </xf>
    <xf numFmtId="0" fontId="47" fillId="23" borderId="7" xfId="4" applyFont="1" applyFill="1" applyBorder="1" applyAlignment="1">
      <alignment horizontal="center" vertical="center"/>
    </xf>
    <xf numFmtId="0" fontId="148" fillId="0" borderId="7" xfId="4" applyFont="1" applyFill="1" applyBorder="1" applyAlignment="1">
      <alignment horizontal="center" vertical="center" wrapText="1"/>
    </xf>
    <xf numFmtId="0" fontId="148" fillId="0" borderId="7" xfId="4" applyFont="1" applyFill="1" applyBorder="1" applyAlignment="1">
      <alignment horizontal="center" vertical="center"/>
    </xf>
    <xf numFmtId="0" fontId="149" fillId="0" borderId="7" xfId="4" applyFont="1" applyFill="1" applyBorder="1" applyAlignment="1">
      <alignment horizontal="center" vertical="center"/>
    </xf>
    <xf numFmtId="14" fontId="149" fillId="0" borderId="7" xfId="4" applyNumberFormat="1" applyFont="1" applyFill="1" applyBorder="1" applyAlignment="1">
      <alignment horizontal="center" vertical="center"/>
    </xf>
    <xf numFmtId="0" fontId="43" fillId="12" borderId="0" xfId="4" applyFont="1" applyFill="1" applyAlignment="1">
      <alignment horizontal="left" vertical="center"/>
    </xf>
    <xf numFmtId="0" fontId="48" fillId="0" borderId="26" xfId="4" applyFont="1" applyFill="1" applyBorder="1" applyAlignment="1">
      <alignment horizontal="center" vertical="center" wrapText="1"/>
    </xf>
    <xf numFmtId="0" fontId="48" fillId="0" borderId="26" xfId="4" applyFont="1" applyFill="1" applyBorder="1" applyAlignment="1">
      <alignment horizontal="center" vertical="center"/>
    </xf>
    <xf numFmtId="0" fontId="48" fillId="0" borderId="7" xfId="4" applyFont="1" applyFill="1" applyBorder="1" applyAlignment="1">
      <alignment horizontal="center" vertical="center"/>
    </xf>
    <xf numFmtId="0" fontId="48" fillId="0" borderId="27" xfId="4" applyFont="1" applyFill="1" applyBorder="1" applyAlignment="1">
      <alignment horizontal="center" vertical="center" wrapText="1"/>
    </xf>
    <xf numFmtId="0" fontId="43" fillId="12" borderId="0" xfId="4" applyFont="1" applyFill="1" applyBorder="1" applyAlignment="1">
      <alignment horizontal="center" vertical="center"/>
    </xf>
    <xf numFmtId="0" fontId="50" fillId="12" borderId="0" xfId="4" applyFont="1" applyFill="1" applyAlignment="1">
      <alignment horizontal="left" vertical="center"/>
    </xf>
    <xf numFmtId="0" fontId="51" fillId="12" borderId="0" xfId="4" applyFont="1" applyFill="1" applyAlignment="1">
      <alignment horizontal="left" vertical="center"/>
    </xf>
    <xf numFmtId="0" fontId="51" fillId="12" borderId="0" xfId="4" applyFont="1" applyFill="1" applyBorder="1" applyAlignment="1">
      <alignment horizontal="left" vertical="center" indent="1"/>
    </xf>
    <xf numFmtId="16" fontId="140" fillId="21" borderId="12" xfId="0" applyNumberFormat="1" applyFont="1" applyFill="1" applyBorder="1" applyAlignment="1">
      <alignment horizontal="center"/>
    </xf>
    <xf numFmtId="0" fontId="132" fillId="14" borderId="20" xfId="0" applyFont="1" applyFill="1" applyBorder="1" applyAlignment="1">
      <alignment horizontal="left"/>
    </xf>
    <xf numFmtId="166" fontId="143" fillId="0" borderId="11" xfId="0" applyNumberFormat="1" applyFont="1" applyFill="1" applyBorder="1" applyAlignment="1">
      <alignment horizontal="center"/>
    </xf>
    <xf numFmtId="171" fontId="143" fillId="0" borderId="11" xfId="0" applyNumberFormat="1" applyFont="1" applyFill="1" applyBorder="1" applyAlignment="1">
      <alignment horizontal="center"/>
    </xf>
    <xf numFmtId="16" fontId="135" fillId="24" borderId="11" xfId="0" applyNumberFormat="1" applyFont="1" applyFill="1" applyBorder="1" applyAlignment="1">
      <alignment horizontal="center"/>
    </xf>
    <xf numFmtId="16" fontId="140" fillId="24" borderId="12" xfId="0" applyNumberFormat="1" applyFont="1" applyFill="1" applyBorder="1" applyAlignment="1">
      <alignment horizontal="center"/>
    </xf>
    <xf numFmtId="16" fontId="135" fillId="24" borderId="11" xfId="0" applyNumberFormat="1" applyFont="1" applyFill="1" applyBorder="1" applyAlignment="1">
      <alignment horizontal="center" wrapText="1"/>
    </xf>
    <xf numFmtId="0" fontId="143" fillId="0" borderId="0" xfId="0" applyFont="1" applyFill="1" applyBorder="1" applyAlignment="1">
      <alignment horizontal="center"/>
    </xf>
    <xf numFmtId="16" fontId="17" fillId="0" borderId="0" xfId="0" applyNumberFormat="1" applyFont="1" applyFill="1" applyBorder="1" applyAlignment="1">
      <alignment horizontal="center" wrapText="1"/>
    </xf>
    <xf numFmtId="16" fontId="17" fillId="24" borderId="11" xfId="0" applyNumberFormat="1" applyFont="1" applyFill="1" applyBorder="1" applyAlignment="1">
      <alignment horizontal="center" wrapText="1"/>
    </xf>
    <xf numFmtId="16" fontId="136" fillId="0" borderId="11" xfId="0" applyNumberFormat="1" applyFont="1" applyFill="1" applyBorder="1" applyAlignment="1">
      <alignment horizontal="center" wrapText="1"/>
    </xf>
    <xf numFmtId="167" fontId="26" fillId="24" borderId="11" xfId="0" applyNumberFormat="1" applyFont="1" applyFill="1" applyBorder="1" applyAlignment="1">
      <alignment horizontal="center"/>
    </xf>
    <xf numFmtId="173" fontId="143" fillId="0" borderId="11" xfId="0" applyNumberFormat="1" applyFont="1" applyFill="1" applyBorder="1" applyAlignment="1">
      <alignment horizontal="center"/>
    </xf>
    <xf numFmtId="16" fontId="17" fillId="24" borderId="11" xfId="0" applyNumberFormat="1" applyFont="1" applyFill="1" applyBorder="1" applyAlignment="1">
      <alignment horizontal="center"/>
    </xf>
    <xf numFmtId="16" fontId="18" fillId="24" borderId="11" xfId="0" applyNumberFormat="1" applyFont="1" applyFill="1" applyBorder="1" applyAlignment="1">
      <alignment horizontal="center"/>
    </xf>
    <xf numFmtId="167" fontId="140" fillId="24" borderId="11" xfId="0" applyNumberFormat="1" applyFont="1" applyFill="1" applyBorder="1" applyAlignment="1">
      <alignment horizontal="center"/>
    </xf>
    <xf numFmtId="0" fontId="53" fillId="25" borderId="0" xfId="0" applyFont="1" applyFill="1"/>
    <xf numFmtId="167" fontId="143" fillId="24" borderId="11" xfId="0" applyNumberFormat="1" applyFont="1" applyFill="1" applyBorder="1" applyAlignment="1">
      <alignment horizontal="center"/>
    </xf>
    <xf numFmtId="173" fontId="143" fillId="24" borderId="11" xfId="0" applyNumberFormat="1" applyFont="1" applyFill="1" applyBorder="1" applyAlignment="1">
      <alignment horizontal="center"/>
    </xf>
    <xf numFmtId="173" fontId="143" fillId="16" borderId="11" xfId="0" applyNumberFormat="1" applyFont="1" applyFill="1" applyBorder="1" applyAlignment="1">
      <alignment horizontal="center"/>
    </xf>
    <xf numFmtId="16" fontId="17" fillId="16" borderId="11" xfId="0" applyNumberFormat="1" applyFont="1" applyFill="1" applyBorder="1" applyAlignment="1">
      <alignment horizontal="center" wrapText="1"/>
    </xf>
    <xf numFmtId="167" fontId="150" fillId="16" borderId="11" xfId="0" applyNumberFormat="1" applyFont="1" applyFill="1" applyBorder="1" applyAlignment="1">
      <alignment horizontal="center"/>
    </xf>
    <xf numFmtId="0" fontId="6" fillId="25" borderId="0" xfId="0" applyFont="1" applyFill="1"/>
    <xf numFmtId="0" fontId="0" fillId="25" borderId="0" xfId="0" applyFill="1"/>
    <xf numFmtId="167" fontId="140" fillId="16" borderId="11" xfId="0" applyNumberFormat="1" applyFont="1" applyFill="1" applyBorder="1" applyAlignment="1">
      <alignment horizontal="center"/>
    </xf>
    <xf numFmtId="167" fontId="150" fillId="0" borderId="11" xfId="0" applyNumberFormat="1" applyFont="1" applyFill="1" applyBorder="1" applyAlignment="1">
      <alignment horizontal="center"/>
    </xf>
    <xf numFmtId="16" fontId="19" fillId="0" borderId="9" xfId="0" applyNumberFormat="1" applyFont="1" applyFill="1" applyBorder="1" applyAlignment="1">
      <alignment horizontal="center"/>
    </xf>
    <xf numFmtId="16" fontId="19" fillId="0" borderId="31" xfId="0" applyNumberFormat="1" applyFont="1" applyFill="1" applyBorder="1" applyAlignment="1">
      <alignment horizontal="center"/>
    </xf>
    <xf numFmtId="0" fontId="151" fillId="14" borderId="16" xfId="0" applyFont="1" applyFill="1" applyBorder="1" applyAlignment="1">
      <alignment horizontal="left"/>
    </xf>
    <xf numFmtId="0" fontId="151" fillId="14" borderId="17" xfId="0" applyFont="1" applyFill="1" applyBorder="1" applyAlignment="1">
      <alignment horizontal="left"/>
    </xf>
    <xf numFmtId="0" fontId="132" fillId="14" borderId="19" xfId="0" applyFont="1" applyFill="1" applyBorder="1" applyAlignment="1">
      <alignment horizontal="left"/>
    </xf>
    <xf numFmtId="0" fontId="132" fillId="14" borderId="20" xfId="0" applyFont="1" applyFill="1" applyBorder="1" applyAlignment="1">
      <alignment horizontal="left"/>
    </xf>
    <xf numFmtId="16" fontId="19" fillId="0" borderId="32" xfId="0" applyNumberFormat="1" applyFont="1" applyFill="1" applyBorder="1" applyAlignment="1">
      <alignment horizontal="center"/>
    </xf>
    <xf numFmtId="0" fontId="151" fillId="14" borderId="16" xfId="0" applyFont="1" applyFill="1" applyBorder="1" applyAlignment="1">
      <alignment horizontal="left"/>
    </xf>
    <xf numFmtId="0" fontId="151" fillId="14" borderId="17" xfId="0" applyFont="1" applyFill="1" applyBorder="1" applyAlignment="1">
      <alignment horizontal="left"/>
    </xf>
    <xf numFmtId="0" fontId="132" fillId="14" borderId="19" xfId="0" applyFont="1" applyFill="1" applyBorder="1" applyAlignment="1">
      <alignment horizontal="left"/>
    </xf>
    <xf numFmtId="0" fontId="132" fillId="14" borderId="20" xfId="0" applyFont="1" applyFill="1" applyBorder="1" applyAlignment="1">
      <alignment horizontal="left"/>
    </xf>
    <xf numFmtId="16" fontId="140" fillId="0" borderId="33" xfId="0" applyNumberFormat="1" applyFont="1" applyFill="1" applyBorder="1" applyAlignment="1">
      <alignment horizontal="center"/>
    </xf>
    <xf numFmtId="16" fontId="26" fillId="0" borderId="33" xfId="0" applyNumberFormat="1" applyFont="1" applyFill="1" applyBorder="1" applyAlignment="1">
      <alignment horizontal="center"/>
    </xf>
    <xf numFmtId="0" fontId="13" fillId="0" borderId="0" xfId="0" applyFont="1" applyFill="1"/>
    <xf numFmtId="0" fontId="10" fillId="0" borderId="0" xfId="0" applyFont="1" applyFill="1"/>
    <xf numFmtId="0" fontId="12" fillId="0" borderId="0" xfId="0" applyFont="1" applyFill="1" applyAlignment="1"/>
    <xf numFmtId="16" fontId="24" fillId="0" borderId="11" xfId="0" applyNumberFormat="1" applyFont="1" applyFill="1" applyBorder="1" applyAlignment="1">
      <alignment horizontal="center" vertical="center" wrapText="1"/>
    </xf>
    <xf numFmtId="16" fontId="139" fillId="0" borderId="11" xfId="0" applyNumberFormat="1" applyFont="1" applyFill="1" applyBorder="1" applyAlignment="1">
      <alignment horizontal="center" vertical="center" wrapText="1"/>
    </xf>
    <xf numFmtId="0" fontId="23" fillId="0" borderId="0" xfId="0" applyFont="1" applyFill="1"/>
    <xf numFmtId="0" fontId="9" fillId="0" borderId="0" xfId="2" applyFont="1" applyFill="1"/>
    <xf numFmtId="0" fontId="10" fillId="0" borderId="0" xfId="2" applyFont="1" applyFill="1"/>
    <xf numFmtId="0" fontId="132" fillId="14" borderId="20" xfId="0" applyFont="1" applyFill="1" applyBorder="1" applyAlignment="1">
      <alignment horizontal="left"/>
    </xf>
    <xf numFmtId="16" fontId="24" fillId="25" borderId="11" xfId="0" applyNumberFormat="1" applyFont="1" applyFill="1" applyBorder="1" applyAlignment="1">
      <alignment horizontal="center" vertical="center" wrapText="1"/>
    </xf>
    <xf numFmtId="0" fontId="152" fillId="16" borderId="15" xfId="0" applyFont="1" applyFill="1" applyBorder="1" applyAlignment="1"/>
    <xf numFmtId="0" fontId="152" fillId="16" borderId="0" xfId="0" applyFont="1" applyFill="1" applyBorder="1" applyAlignment="1"/>
    <xf numFmtId="0" fontId="143" fillId="16" borderId="0" xfId="0" applyFont="1" applyFill="1" applyBorder="1" applyAlignment="1">
      <alignment horizontal="center"/>
    </xf>
    <xf numFmtId="16" fontId="153" fillId="16" borderId="0" xfId="0" applyNumberFormat="1" applyFont="1" applyFill="1" applyBorder="1" applyAlignment="1">
      <alignment horizontal="center"/>
    </xf>
    <xf numFmtId="16" fontId="154" fillId="16" borderId="0" xfId="0" applyNumberFormat="1" applyFont="1" applyFill="1" applyBorder="1" applyAlignment="1">
      <alignment horizontal="center"/>
    </xf>
    <xf numFmtId="0" fontId="143" fillId="16" borderId="0" xfId="0" applyFont="1" applyFill="1" applyBorder="1" applyAlignment="1"/>
    <xf numFmtId="0" fontId="152" fillId="16" borderId="19" xfId="0" applyFont="1" applyFill="1" applyBorder="1" applyAlignment="1"/>
    <xf numFmtId="0" fontId="152" fillId="16" borderId="20" xfId="0" applyFont="1" applyFill="1" applyBorder="1" applyAlignment="1"/>
    <xf numFmtId="0" fontId="143" fillId="16" borderId="20" xfId="0" applyFont="1" applyFill="1" applyBorder="1" applyAlignment="1"/>
    <xf numFmtId="0" fontId="155" fillId="0" borderId="0" xfId="2" applyFont="1"/>
    <xf numFmtId="0" fontId="156" fillId="0" borderId="0" xfId="2" applyFont="1"/>
    <xf numFmtId="0" fontId="137" fillId="16" borderId="0" xfId="0" applyFont="1" applyFill="1" applyBorder="1"/>
    <xf numFmtId="0" fontId="155" fillId="0" borderId="0" xfId="2" applyFont="1" applyAlignment="1">
      <alignment horizontal="left"/>
    </xf>
    <xf numFmtId="0" fontId="157" fillId="0" borderId="0" xfId="2" applyFont="1"/>
    <xf numFmtId="0" fontId="56" fillId="0" borderId="0" xfId="2" applyFont="1" applyFill="1" applyBorder="1" applyAlignment="1">
      <alignment horizontal="left"/>
    </xf>
    <xf numFmtId="0" fontId="132" fillId="14" borderId="19" xfId="0" applyFont="1" applyFill="1" applyBorder="1" applyAlignment="1"/>
    <xf numFmtId="0" fontId="132" fillId="14" borderId="20" xfId="0" applyFont="1" applyFill="1" applyBorder="1" applyAlignment="1"/>
    <xf numFmtId="0" fontId="151" fillId="14" borderId="0" xfId="0" applyFont="1" applyFill="1" applyBorder="1" applyAlignment="1">
      <alignment horizontal="left"/>
    </xf>
    <xf numFmtId="16" fontId="158" fillId="0" borderId="0" xfId="0" applyNumberFormat="1" applyFont="1" applyFill="1" applyBorder="1" applyAlignment="1">
      <alignment horizontal="left"/>
    </xf>
    <xf numFmtId="16" fontId="24" fillId="9" borderId="7" xfId="0" applyNumberFormat="1" applyFont="1" applyFill="1" applyBorder="1" applyAlignment="1">
      <alignment horizontal="center" vertical="center" wrapText="1"/>
    </xf>
    <xf numFmtId="16" fontId="139" fillId="17" borderId="7" xfId="0" applyNumberFormat="1" applyFont="1" applyFill="1" applyBorder="1" applyAlignment="1">
      <alignment horizontal="center" vertical="center" wrapText="1"/>
    </xf>
    <xf numFmtId="16" fontId="24" fillId="10" borderId="7" xfId="0" applyNumberFormat="1" applyFont="1" applyFill="1" applyBorder="1" applyAlignment="1">
      <alignment horizontal="center" vertical="center" wrapText="1"/>
    </xf>
    <xf numFmtId="16" fontId="18" fillId="0" borderId="7" xfId="0" applyNumberFormat="1" applyFont="1" applyFill="1" applyBorder="1" applyAlignment="1">
      <alignment horizontal="center"/>
    </xf>
    <xf numFmtId="167" fontId="143" fillId="0" borderId="7" xfId="0" applyNumberFormat="1" applyFont="1" applyFill="1" applyBorder="1" applyAlignment="1">
      <alignment horizontal="center"/>
    </xf>
    <xf numFmtId="167" fontId="143" fillId="0" borderId="0" xfId="0" applyNumberFormat="1" applyFont="1" applyFill="1" applyBorder="1" applyAlignment="1">
      <alignment horizontal="center"/>
    </xf>
    <xf numFmtId="0" fontId="57" fillId="0" borderId="0" xfId="2" applyFont="1"/>
    <xf numFmtId="0" fontId="58" fillId="0" borderId="0" xfId="0" applyFont="1"/>
    <xf numFmtId="0" fontId="58" fillId="0" borderId="0" xfId="2" applyFont="1"/>
    <xf numFmtId="0" fontId="57" fillId="16" borderId="0" xfId="2" applyFont="1" applyFill="1"/>
    <xf numFmtId="0" fontId="59" fillId="0" borderId="0" xfId="0" applyFont="1" applyAlignment="1"/>
    <xf numFmtId="0" fontId="57" fillId="0" borderId="0" xfId="0" applyFont="1"/>
    <xf numFmtId="0" fontId="60" fillId="0" borderId="0" xfId="2" applyFont="1"/>
    <xf numFmtId="0" fontId="60" fillId="16" borderId="0" xfId="2" applyFont="1" applyFill="1"/>
    <xf numFmtId="0" fontId="59" fillId="0" borderId="0" xfId="2" applyFont="1" applyAlignment="1"/>
    <xf numFmtId="0" fontId="59" fillId="16" borderId="0" xfId="2" applyFont="1" applyFill="1" applyAlignment="1"/>
    <xf numFmtId="0" fontId="61" fillId="0" borderId="0" xfId="2" applyFont="1" applyFill="1" applyBorder="1" applyAlignment="1">
      <alignment horizontal="left"/>
    </xf>
    <xf numFmtId="0" fontId="62" fillId="0" borderId="0" xfId="2" applyFont="1" applyFill="1" applyBorder="1" applyAlignment="1">
      <alignment horizontal="left"/>
    </xf>
    <xf numFmtId="0" fontId="62" fillId="0" borderId="0" xfId="2" applyFont="1" applyFill="1" applyBorder="1" applyAlignment="1">
      <alignment horizontal="center"/>
    </xf>
    <xf numFmtId="16" fontId="63" fillId="0" borderId="0" xfId="2" applyNumberFormat="1" applyFont="1" applyFill="1" applyBorder="1" applyAlignment="1">
      <alignment horizontal="center"/>
    </xf>
    <xf numFmtId="16" fontId="62" fillId="0" borderId="0" xfId="2" applyNumberFormat="1" applyFont="1" applyFill="1" applyBorder="1" applyAlignment="1">
      <alignment horizontal="center"/>
    </xf>
    <xf numFmtId="0" fontId="64" fillId="0" borderId="0" xfId="2" applyFont="1" applyFill="1" applyBorder="1" applyAlignment="1">
      <alignment horizontal="left"/>
    </xf>
    <xf numFmtId="0" fontId="65" fillId="0" borderId="0" xfId="2" applyFont="1" applyFill="1" applyBorder="1" applyAlignment="1">
      <alignment horizontal="left"/>
    </xf>
    <xf numFmtId="0" fontId="66" fillId="0" borderId="34" xfId="2" applyFont="1" applyFill="1" applyBorder="1" applyAlignment="1">
      <alignment horizontal="center"/>
    </xf>
    <xf numFmtId="16" fontId="67" fillId="0" borderId="34" xfId="2" applyNumberFormat="1" applyFont="1" applyFill="1" applyBorder="1" applyAlignment="1">
      <alignment horizontal="center"/>
    </xf>
    <xf numFmtId="16" fontId="66" fillId="0" borderId="34" xfId="2" applyNumberFormat="1" applyFont="1" applyFill="1" applyBorder="1" applyAlignment="1">
      <alignment horizontal="center"/>
    </xf>
    <xf numFmtId="0" fontId="159" fillId="16" borderId="0" xfId="2" applyFont="1" applyFill="1" applyBorder="1"/>
    <xf numFmtId="16" fontId="70" fillId="13" borderId="35" xfId="2" applyNumberFormat="1" applyFont="1" applyFill="1" applyBorder="1" applyAlignment="1">
      <alignment horizontal="center" vertical="center" wrapText="1"/>
    </xf>
    <xf numFmtId="16" fontId="70" fillId="10" borderId="35" xfId="2" applyNumberFormat="1" applyFont="1" applyFill="1" applyBorder="1" applyAlignment="1">
      <alignment horizontal="center" vertical="center" wrapText="1"/>
    </xf>
    <xf numFmtId="16" fontId="70" fillId="17" borderId="11" xfId="2" applyNumberFormat="1" applyFont="1" applyFill="1" applyBorder="1" applyAlignment="1">
      <alignment horizontal="center" vertical="center" wrapText="1"/>
    </xf>
    <xf numFmtId="16" fontId="70" fillId="8" borderId="11" xfId="2" applyNumberFormat="1" applyFont="1" applyFill="1" applyBorder="1" applyAlignment="1">
      <alignment horizontal="center" vertical="center" wrapText="1"/>
    </xf>
    <xf numFmtId="168" fontId="71" fillId="0" borderId="11" xfId="2" applyNumberFormat="1" applyFont="1" applyFill="1" applyBorder="1" applyAlignment="1">
      <alignment horizontal="center" vertical="center"/>
    </xf>
    <xf numFmtId="16" fontId="71" fillId="0" borderId="11" xfId="2" applyNumberFormat="1" applyFont="1" applyFill="1" applyBorder="1" applyAlignment="1">
      <alignment horizontal="center"/>
    </xf>
    <xf numFmtId="0" fontId="159" fillId="0" borderId="0" xfId="2" applyFont="1"/>
    <xf numFmtId="16" fontId="67" fillId="0" borderId="0" xfId="2" applyNumberFormat="1" applyFont="1" applyFill="1" applyBorder="1" applyAlignment="1">
      <alignment horizontal="center"/>
    </xf>
    <xf numFmtId="16" fontId="71" fillId="26" borderId="0" xfId="2" applyNumberFormat="1" applyFont="1" applyFill="1" applyBorder="1" applyAlignment="1">
      <alignment horizontal="center"/>
    </xf>
    <xf numFmtId="16" fontId="71" fillId="24" borderId="0" xfId="2" applyNumberFormat="1" applyFont="1" applyFill="1" applyBorder="1" applyAlignment="1">
      <alignment horizontal="center"/>
    </xf>
    <xf numFmtId="16" fontId="71" fillId="0" borderId="0" xfId="2" applyNumberFormat="1" applyFont="1" applyFill="1" applyBorder="1" applyAlignment="1">
      <alignment horizontal="center"/>
    </xf>
    <xf numFmtId="16" fontId="72" fillId="0" borderId="0" xfId="2" applyNumberFormat="1" applyFont="1" applyFill="1" applyBorder="1" applyAlignment="1">
      <alignment horizontal="center"/>
    </xf>
    <xf numFmtId="16" fontId="133" fillId="0" borderId="0" xfId="2" applyNumberFormat="1" applyFont="1" applyFill="1" applyBorder="1" applyAlignment="1">
      <alignment horizontal="center"/>
    </xf>
    <xf numFmtId="16" fontId="134" fillId="0" borderId="0" xfId="2" applyNumberFormat="1" applyFont="1" applyFill="1" applyBorder="1" applyAlignment="1">
      <alignment horizontal="center"/>
    </xf>
    <xf numFmtId="0" fontId="160" fillId="0" borderId="0" xfId="2" applyFont="1" applyFill="1" applyBorder="1" applyAlignment="1">
      <alignment horizontal="center"/>
    </xf>
    <xf numFmtId="0" fontId="161" fillId="0" borderId="0" xfId="2" applyFont="1" applyFill="1" applyBorder="1" applyAlignment="1">
      <alignment horizontal="left"/>
    </xf>
    <xf numFmtId="0" fontId="162" fillId="0" borderId="0" xfId="2" applyFont="1" applyFill="1" applyBorder="1" applyAlignment="1">
      <alignment horizontal="center"/>
    </xf>
    <xf numFmtId="167" fontId="143" fillId="0" borderId="26" xfId="0" applyNumberFormat="1" applyFont="1" applyFill="1" applyBorder="1" applyAlignment="1">
      <alignment horizontal="center"/>
    </xf>
    <xf numFmtId="16" fontId="18" fillId="0" borderId="26" xfId="0" applyNumberFormat="1" applyFont="1" applyFill="1" applyBorder="1" applyAlignment="1">
      <alignment horizontal="center"/>
    </xf>
    <xf numFmtId="16" fontId="24" fillId="9" borderId="36" xfId="0" applyNumberFormat="1" applyFont="1" applyFill="1" applyBorder="1" applyAlignment="1">
      <alignment horizontal="center" vertical="center" wrapText="1"/>
    </xf>
    <xf numFmtId="0" fontId="0" fillId="0" borderId="7" xfId="0" applyFill="1" applyBorder="1"/>
    <xf numFmtId="0" fontId="133" fillId="0" borderId="0" xfId="0" applyFont="1" applyFill="1" applyBorder="1" applyAlignment="1">
      <alignment horizontal="left"/>
    </xf>
    <xf numFmtId="16" fontId="163" fillId="0" borderId="11" xfId="0" applyNumberFormat="1" applyFont="1" applyFill="1" applyBorder="1" applyAlignment="1">
      <alignment horizontal="center"/>
    </xf>
    <xf numFmtId="16" fontId="164" fillId="0" borderId="7" xfId="0" applyNumberFormat="1" applyFont="1" applyFill="1" applyBorder="1" applyAlignment="1">
      <alignment horizontal="center"/>
    </xf>
    <xf numFmtId="16" fontId="164" fillId="24" borderId="7" xfId="0" applyNumberFormat="1" applyFont="1" applyFill="1" applyBorder="1" applyAlignment="1">
      <alignment horizontal="center"/>
    </xf>
    <xf numFmtId="16" fontId="18" fillId="27" borderId="11" xfId="0" applyNumberFormat="1" applyFont="1" applyFill="1" applyBorder="1" applyAlignment="1">
      <alignment horizontal="center"/>
    </xf>
    <xf numFmtId="16" fontId="17" fillId="27" borderId="11" xfId="0" applyNumberFormat="1" applyFont="1" applyFill="1" applyBorder="1" applyAlignment="1">
      <alignment horizontal="center"/>
    </xf>
    <xf numFmtId="16" fontId="17" fillId="27" borderId="11" xfId="0" applyNumberFormat="1" applyFont="1" applyFill="1" applyBorder="1" applyAlignment="1">
      <alignment horizontal="center" wrapText="1"/>
    </xf>
    <xf numFmtId="0" fontId="0" fillId="27" borderId="0" xfId="0" applyFill="1"/>
    <xf numFmtId="16" fontId="165" fillId="0" borderId="7" xfId="0" applyNumberFormat="1" applyFont="1" applyFill="1" applyBorder="1" applyAlignment="1">
      <alignment horizontal="center"/>
    </xf>
    <xf numFmtId="167" fontId="143" fillId="27" borderId="11" xfId="0" applyNumberFormat="1" applyFont="1" applyFill="1" applyBorder="1" applyAlignment="1">
      <alignment horizontal="center"/>
    </xf>
    <xf numFmtId="16" fontId="17" fillId="27" borderId="0" xfId="0" applyNumberFormat="1" applyFont="1" applyFill="1" applyBorder="1" applyAlignment="1">
      <alignment horizontal="center"/>
    </xf>
    <xf numFmtId="167" fontId="25" fillId="23" borderId="11" xfId="0" applyNumberFormat="1" applyFont="1" applyFill="1" applyBorder="1" applyAlignment="1">
      <alignment horizontal="center"/>
    </xf>
    <xf numFmtId="16" fontId="18" fillId="23" borderId="11" xfId="0" applyNumberFormat="1" applyFont="1" applyFill="1" applyBorder="1" applyAlignment="1">
      <alignment horizontal="center"/>
    </xf>
    <xf numFmtId="16" fontId="17" fillId="23" borderId="11" xfId="0" applyNumberFormat="1" applyFont="1" applyFill="1" applyBorder="1" applyAlignment="1">
      <alignment horizontal="center"/>
    </xf>
    <xf numFmtId="16" fontId="17" fillId="23" borderId="0" xfId="0" applyNumberFormat="1" applyFont="1" applyFill="1" applyBorder="1" applyAlignment="1">
      <alignment horizontal="center"/>
    </xf>
    <xf numFmtId="0" fontId="0" fillId="23" borderId="0" xfId="0" applyFill="1"/>
    <xf numFmtId="16" fontId="165" fillId="0" borderId="0" xfId="0" applyNumberFormat="1" applyFont="1" applyFill="1" applyBorder="1" applyAlignment="1">
      <alignment horizontal="center"/>
    </xf>
    <xf numFmtId="167" fontId="143" fillId="27" borderId="7" xfId="0" applyNumberFormat="1" applyFont="1" applyFill="1" applyBorder="1" applyAlignment="1">
      <alignment horizontal="center"/>
    </xf>
    <xf numFmtId="16" fontId="18" fillId="27" borderId="7" xfId="0" applyNumberFormat="1" applyFont="1" applyFill="1" applyBorder="1" applyAlignment="1">
      <alignment horizontal="center"/>
    </xf>
    <xf numFmtId="0" fontId="166" fillId="0" borderId="0" xfId="0" applyFont="1" applyFill="1"/>
    <xf numFmtId="0" fontId="133" fillId="0" borderId="0" xfId="0" applyFont="1" applyFill="1" applyBorder="1" applyAlignment="1">
      <alignment horizontal="left" vertical="center"/>
    </xf>
    <xf numFmtId="167" fontId="143" fillId="28" borderId="11" xfId="0" applyNumberFormat="1" applyFont="1" applyFill="1" applyBorder="1" applyAlignment="1">
      <alignment horizontal="center"/>
    </xf>
    <xf numFmtId="16" fontId="18" fillId="28" borderId="11" xfId="0" applyNumberFormat="1" applyFont="1" applyFill="1" applyBorder="1" applyAlignment="1">
      <alignment horizontal="center"/>
    </xf>
    <xf numFmtId="16" fontId="17" fillId="28" borderId="11" xfId="0" applyNumberFormat="1" applyFont="1" applyFill="1" applyBorder="1" applyAlignment="1">
      <alignment horizontal="center"/>
    </xf>
    <xf numFmtId="16" fontId="17" fillId="28" borderId="11" xfId="0" applyNumberFormat="1" applyFont="1" applyFill="1" applyBorder="1" applyAlignment="1">
      <alignment horizontal="center" wrapText="1"/>
    </xf>
    <xf numFmtId="16" fontId="17" fillId="28" borderId="0" xfId="0" applyNumberFormat="1" applyFont="1" applyFill="1" applyBorder="1" applyAlignment="1">
      <alignment horizontal="center"/>
    </xf>
    <xf numFmtId="167" fontId="25" fillId="24" borderId="11" xfId="0" applyNumberFormat="1" applyFont="1" applyFill="1" applyBorder="1" applyAlignment="1">
      <alignment horizontal="center"/>
    </xf>
    <xf numFmtId="167" fontId="25" fillId="27" borderId="11" xfId="0" applyNumberFormat="1" applyFont="1" applyFill="1" applyBorder="1" applyAlignment="1">
      <alignment horizontal="center"/>
    </xf>
    <xf numFmtId="16" fontId="167" fillId="24" borderId="11" xfId="0" applyNumberFormat="1" applyFont="1" applyFill="1" applyBorder="1" applyAlignment="1">
      <alignment horizontal="center" wrapText="1"/>
    </xf>
    <xf numFmtId="168" fontId="71" fillId="28" borderId="11" xfId="2" applyNumberFormat="1" applyFont="1" applyFill="1" applyBorder="1" applyAlignment="1">
      <alignment horizontal="center" vertical="center"/>
    </xf>
    <xf numFmtId="16" fontId="71" fillId="28" borderId="11" xfId="2" applyNumberFormat="1" applyFont="1" applyFill="1" applyBorder="1" applyAlignment="1">
      <alignment horizontal="center"/>
    </xf>
    <xf numFmtId="16" fontId="165" fillId="24" borderId="7" xfId="0" applyNumberFormat="1" applyFont="1" applyFill="1" applyBorder="1" applyAlignment="1">
      <alignment horizontal="center"/>
    </xf>
    <xf numFmtId="16" fontId="154" fillId="24" borderId="11" xfId="0" applyNumberFormat="1" applyFont="1" applyFill="1" applyBorder="1" applyAlignment="1">
      <alignment horizontal="center"/>
    </xf>
    <xf numFmtId="168" fontId="73" fillId="0" borderId="11" xfId="2" applyNumberFormat="1" applyFont="1" applyFill="1" applyBorder="1" applyAlignment="1">
      <alignment horizontal="center" vertical="center"/>
    </xf>
    <xf numFmtId="167" fontId="143" fillId="24" borderId="7" xfId="0" applyNumberFormat="1" applyFont="1" applyFill="1" applyBorder="1" applyAlignment="1">
      <alignment horizontal="center"/>
    </xf>
    <xf numFmtId="167" fontId="25" fillId="16" borderId="11" xfId="0" applyNumberFormat="1" applyFont="1" applyFill="1" applyBorder="1" applyAlignment="1">
      <alignment horizontal="center"/>
    </xf>
    <xf numFmtId="0" fontId="28" fillId="29" borderId="0" xfId="0" applyFont="1" applyFill="1"/>
    <xf numFmtId="0" fontId="4" fillId="29" borderId="0" xfId="0" applyFont="1" applyFill="1"/>
    <xf numFmtId="0" fontId="5" fillId="29" borderId="0" xfId="0" applyFont="1" applyFill="1"/>
    <xf numFmtId="0" fontId="5" fillId="29" borderId="0" xfId="23" applyFont="1" applyFill="1">
      <alignment vertical="center"/>
    </xf>
    <xf numFmtId="0" fontId="6" fillId="29" borderId="0" xfId="0" applyFont="1" applyFill="1"/>
    <xf numFmtId="16" fontId="24" fillId="24" borderId="11" xfId="0" applyNumberFormat="1" applyFont="1" applyFill="1" applyBorder="1" applyAlignment="1">
      <alignment horizontal="center" vertical="center" wrapText="1"/>
    </xf>
    <xf numFmtId="0" fontId="162" fillId="16" borderId="0" xfId="0" applyFont="1" applyFill="1" applyBorder="1" applyAlignment="1"/>
    <xf numFmtId="0" fontId="168" fillId="0" borderId="7" xfId="0" applyFont="1" applyBorder="1" applyAlignment="1">
      <alignment horizontal="left" vertical="center"/>
    </xf>
    <xf numFmtId="0" fontId="169" fillId="16" borderId="15" xfId="0" applyFont="1" applyFill="1" applyBorder="1" applyAlignment="1"/>
    <xf numFmtId="16" fontId="18" fillId="24" borderId="7" xfId="0" applyNumberFormat="1" applyFont="1" applyFill="1" applyBorder="1" applyAlignment="1">
      <alignment horizontal="center"/>
    </xf>
    <xf numFmtId="168" fontId="73" fillId="24" borderId="11" xfId="2" applyNumberFormat="1" applyFont="1" applyFill="1" applyBorder="1" applyAlignment="1">
      <alignment horizontal="center" vertical="center"/>
    </xf>
    <xf numFmtId="16" fontId="170" fillId="9" borderId="7" xfId="0" applyNumberFormat="1" applyFont="1" applyFill="1" applyBorder="1" applyAlignment="1">
      <alignment horizontal="center" vertical="center" wrapText="1"/>
    </xf>
    <xf numFmtId="16" fontId="171" fillId="17" borderId="7" xfId="0" applyNumberFormat="1" applyFont="1" applyFill="1" applyBorder="1" applyAlignment="1">
      <alignment horizontal="center" vertical="center" wrapText="1"/>
    </xf>
    <xf numFmtId="16" fontId="170" fillId="10" borderId="7" xfId="0" applyNumberFormat="1" applyFont="1" applyFill="1" applyBorder="1" applyAlignment="1">
      <alignment horizontal="center" vertical="center" wrapText="1"/>
    </xf>
    <xf numFmtId="167" fontId="172" fillId="0" borderId="7" xfId="0" applyNumberFormat="1" applyFont="1" applyFill="1" applyBorder="1" applyAlignment="1">
      <alignment horizontal="center"/>
    </xf>
    <xf numFmtId="16" fontId="173" fillId="0" borderId="7" xfId="0" applyNumberFormat="1" applyFont="1" applyFill="1" applyBorder="1" applyAlignment="1">
      <alignment horizontal="center"/>
    </xf>
    <xf numFmtId="16" fontId="174" fillId="24" borderId="7" xfId="0" applyNumberFormat="1" applyFont="1" applyFill="1" applyBorder="1" applyAlignment="1">
      <alignment horizontal="center"/>
    </xf>
    <xf numFmtId="167" fontId="172" fillId="27" borderId="7" xfId="0" applyNumberFormat="1" applyFont="1" applyFill="1" applyBorder="1" applyAlignment="1">
      <alignment horizontal="center"/>
    </xf>
    <xf numFmtId="16" fontId="173" fillId="27" borderId="7" xfId="0" applyNumberFormat="1" applyFont="1" applyFill="1" applyBorder="1" applyAlignment="1">
      <alignment horizontal="center"/>
    </xf>
    <xf numFmtId="16" fontId="173" fillId="24" borderId="7" xfId="0" applyNumberFormat="1" applyFont="1" applyFill="1" applyBorder="1" applyAlignment="1">
      <alignment horizontal="center"/>
    </xf>
    <xf numFmtId="167" fontId="175" fillId="16" borderId="7" xfId="0" applyNumberFormat="1" applyFont="1" applyFill="1" applyBorder="1" applyAlignment="1">
      <alignment horizontal="center"/>
    </xf>
    <xf numFmtId="167" fontId="175" fillId="0" borderId="7" xfId="0" applyNumberFormat="1" applyFont="1" applyFill="1" applyBorder="1" applyAlignment="1">
      <alignment horizontal="center"/>
    </xf>
    <xf numFmtId="167" fontId="175" fillId="24" borderId="7" xfId="0" applyNumberFormat="1" applyFont="1" applyFill="1" applyBorder="1" applyAlignment="1">
      <alignment horizontal="center"/>
    </xf>
    <xf numFmtId="16" fontId="169" fillId="0" borderId="7" xfId="0" applyNumberFormat="1" applyFont="1" applyFill="1" applyBorder="1" applyAlignment="1">
      <alignment horizontal="center"/>
    </xf>
    <xf numFmtId="16" fontId="17" fillId="24" borderId="0" xfId="0" applyNumberFormat="1" applyFont="1" applyFill="1" applyBorder="1" applyAlignment="1">
      <alignment horizontal="center"/>
    </xf>
    <xf numFmtId="16" fontId="17" fillId="16" borderId="0" xfId="0" applyNumberFormat="1" applyFont="1" applyFill="1" applyBorder="1" applyAlignment="1">
      <alignment horizontal="center"/>
    </xf>
    <xf numFmtId="0" fontId="25" fillId="30" borderId="0" xfId="0" applyFont="1" applyFill="1" applyBorder="1" applyAlignment="1">
      <alignment horizontal="center"/>
    </xf>
    <xf numFmtId="167" fontId="25" fillId="30" borderId="0" xfId="0" applyNumberFormat="1" applyFont="1" applyFill="1" applyBorder="1" applyAlignment="1">
      <alignment horizontal="center"/>
    </xf>
    <xf numFmtId="16" fontId="18" fillId="30" borderId="0" xfId="0" applyNumberFormat="1" applyFont="1" applyFill="1" applyBorder="1" applyAlignment="1">
      <alignment horizontal="center"/>
    </xf>
    <xf numFmtId="16" fontId="17" fillId="30" borderId="0" xfId="0" applyNumberFormat="1" applyFont="1" applyFill="1" applyBorder="1" applyAlignment="1">
      <alignment horizontal="center"/>
    </xf>
    <xf numFmtId="16" fontId="17" fillId="30" borderId="13" xfId="0" applyNumberFormat="1" applyFont="1" applyFill="1" applyBorder="1" applyAlignment="1">
      <alignment horizontal="center"/>
    </xf>
    <xf numFmtId="0" fontId="132" fillId="30" borderId="15" xfId="0" applyFont="1" applyFill="1" applyBorder="1" applyAlignment="1"/>
    <xf numFmtId="0" fontId="132" fillId="30" borderId="0" xfId="0" applyFont="1" applyFill="1" applyBorder="1" applyAlignment="1"/>
    <xf numFmtId="16" fontId="130" fillId="30" borderId="13" xfId="0" applyNumberFormat="1" applyFont="1" applyFill="1" applyBorder="1" applyAlignment="1">
      <alignment horizontal="center"/>
    </xf>
    <xf numFmtId="16" fontId="131" fillId="30" borderId="14" xfId="0" applyNumberFormat="1" applyFont="1" applyFill="1" applyBorder="1" applyAlignment="1">
      <alignment horizontal="center"/>
    </xf>
    <xf numFmtId="0" fontId="176" fillId="30" borderId="15" xfId="0" applyFont="1" applyFill="1" applyBorder="1" applyAlignment="1">
      <alignment horizontal="center"/>
    </xf>
    <xf numFmtId="16" fontId="169" fillId="24" borderId="7" xfId="0" applyNumberFormat="1" applyFont="1" applyFill="1" applyBorder="1" applyAlignment="1">
      <alignment horizontal="center"/>
    </xf>
    <xf numFmtId="16" fontId="173" fillId="0" borderId="0" xfId="0" applyNumberFormat="1" applyFont="1" applyFill="1" applyBorder="1" applyAlignment="1">
      <alignment horizontal="center"/>
    </xf>
    <xf numFmtId="0" fontId="175" fillId="0" borderId="17" xfId="0" applyFont="1" applyFill="1" applyBorder="1" applyAlignment="1">
      <alignment horizontal="center"/>
    </xf>
    <xf numFmtId="167" fontId="175" fillId="0" borderId="17" xfId="0" applyNumberFormat="1" applyFont="1" applyFill="1" applyBorder="1" applyAlignment="1">
      <alignment horizontal="center"/>
    </xf>
    <xf numFmtId="16" fontId="169" fillId="0" borderId="17" xfId="0" applyNumberFormat="1" applyFont="1" applyFill="1" applyBorder="1" applyAlignment="1">
      <alignment horizontal="center"/>
    </xf>
    <xf numFmtId="16" fontId="173" fillId="0" borderId="17" xfId="0" applyNumberFormat="1" applyFont="1" applyFill="1" applyBorder="1" applyAlignment="1">
      <alignment horizontal="center"/>
    </xf>
    <xf numFmtId="16" fontId="173" fillId="0" borderId="26" xfId="0" applyNumberFormat="1" applyFont="1" applyFill="1" applyBorder="1" applyAlignment="1">
      <alignment horizontal="center"/>
    </xf>
    <xf numFmtId="0" fontId="0" fillId="0" borderId="0" xfId="0" applyBorder="1"/>
    <xf numFmtId="0" fontId="177" fillId="14" borderId="7" xfId="0" applyFont="1" applyFill="1" applyBorder="1" applyAlignment="1"/>
    <xf numFmtId="0" fontId="177" fillId="14" borderId="30" xfId="0" applyFont="1" applyFill="1" applyBorder="1" applyAlignment="1"/>
    <xf numFmtId="0" fontId="177" fillId="14" borderId="37" xfId="0" applyFont="1" applyFill="1" applyBorder="1" applyAlignment="1"/>
    <xf numFmtId="0" fontId="177" fillId="14" borderId="38" xfId="0" applyFont="1" applyFill="1" applyBorder="1" applyAlignment="1"/>
    <xf numFmtId="0" fontId="151" fillId="0" borderId="0" xfId="0" applyFont="1" applyFill="1" applyBorder="1" applyAlignment="1">
      <alignment horizontal="left"/>
    </xf>
    <xf numFmtId="0" fontId="132" fillId="0" borderId="0" xfId="0" applyFont="1" applyFill="1" applyBorder="1" applyAlignment="1"/>
    <xf numFmtId="168" fontId="71" fillId="24" borderId="11" xfId="2" applyNumberFormat="1" applyFont="1" applyFill="1" applyBorder="1" applyAlignment="1">
      <alignment horizontal="center" vertical="center"/>
    </xf>
    <xf numFmtId="0" fontId="157" fillId="0" borderId="0" xfId="0" applyFont="1"/>
    <xf numFmtId="167" fontId="143" fillId="16" borderId="0" xfId="0" applyNumberFormat="1" applyFont="1" applyFill="1" applyBorder="1" applyAlignment="1">
      <alignment horizontal="center"/>
    </xf>
    <xf numFmtId="0" fontId="37" fillId="0" borderId="0" xfId="2" applyFont="1"/>
    <xf numFmtId="0" fontId="75" fillId="0" borderId="0" xfId="2" applyFont="1"/>
    <xf numFmtId="0" fontId="76" fillId="0" borderId="0" xfId="2" applyFont="1" applyAlignment="1"/>
    <xf numFmtId="0" fontId="77" fillId="0" borderId="0" xfId="2" applyFont="1"/>
    <xf numFmtId="0" fontId="85" fillId="25" borderId="7" xfId="0" applyFont="1" applyFill="1" applyBorder="1"/>
    <xf numFmtId="0" fontId="37" fillId="25" borderId="0" xfId="0" applyFont="1" applyFill="1"/>
    <xf numFmtId="0" fontId="80" fillId="25" borderId="7" xfId="23" applyFont="1" applyFill="1" applyBorder="1">
      <alignment vertical="center"/>
    </xf>
    <xf numFmtId="16" fontId="86" fillId="9" borderId="7" xfId="0" applyNumberFormat="1" applyFont="1" applyFill="1" applyBorder="1" applyAlignment="1">
      <alignment horizontal="center" vertical="center" wrapText="1"/>
    </xf>
    <xf numFmtId="16" fontId="178" fillId="17" borderId="7" xfId="0" applyNumberFormat="1" applyFont="1" applyFill="1" applyBorder="1" applyAlignment="1">
      <alignment horizontal="center" vertical="center" wrapText="1"/>
    </xf>
    <xf numFmtId="167" fontId="87" fillId="0" borderId="7" xfId="0" applyNumberFormat="1" applyFont="1" applyFill="1" applyBorder="1" applyAlignment="1">
      <alignment horizontal="center"/>
    </xf>
    <xf numFmtId="16" fontId="88" fillId="0" borderId="7" xfId="0" applyNumberFormat="1" applyFont="1" applyFill="1" applyBorder="1" applyAlignment="1">
      <alignment horizontal="center"/>
    </xf>
    <xf numFmtId="16" fontId="87" fillId="0" borderId="7" xfId="0" applyNumberFormat="1" applyFont="1" applyFill="1" applyBorder="1" applyAlignment="1">
      <alignment horizontal="center"/>
    </xf>
    <xf numFmtId="0" fontId="37" fillId="0" borderId="7" xfId="0" applyFont="1" applyBorder="1"/>
    <xf numFmtId="16" fontId="87" fillId="30" borderId="17" xfId="0" applyNumberFormat="1" applyFont="1" applyFill="1" applyBorder="1" applyAlignment="1">
      <alignment horizontal="center"/>
    </xf>
    <xf numFmtId="0" fontId="179" fillId="30" borderId="0" xfId="0" applyFont="1" applyFill="1" applyBorder="1" applyAlignment="1"/>
    <xf numFmtId="0" fontId="75" fillId="0" borderId="0" xfId="0" applyFont="1"/>
    <xf numFmtId="0" fontId="76" fillId="0" borderId="0" xfId="0" applyFont="1" applyAlignment="1"/>
    <xf numFmtId="165" fontId="90" fillId="0" borderId="0" xfId="0" applyNumberFormat="1" applyFont="1"/>
    <xf numFmtId="16" fontId="180" fillId="16" borderId="0" xfId="0" applyNumberFormat="1" applyFont="1" applyFill="1" applyBorder="1" applyAlignment="1">
      <alignment horizontal="center"/>
    </xf>
    <xf numFmtId="16" fontId="181" fillId="16" borderId="0" xfId="0" applyNumberFormat="1" applyFont="1" applyFill="1" applyBorder="1" applyAlignment="1">
      <alignment horizontal="center"/>
    </xf>
    <xf numFmtId="0" fontId="77" fillId="0" borderId="0" xfId="0" applyFont="1"/>
    <xf numFmtId="0" fontId="37" fillId="0" borderId="0" xfId="0" applyFont="1" applyFill="1"/>
    <xf numFmtId="16" fontId="86" fillId="10" borderId="11" xfId="0" applyNumberFormat="1" applyFont="1" applyFill="1" applyBorder="1" applyAlignment="1">
      <alignment horizontal="center" vertical="center" wrapText="1"/>
    </xf>
    <xf numFmtId="16" fontId="88" fillId="0" borderId="11" xfId="0" applyNumberFormat="1" applyFont="1" applyFill="1" applyBorder="1" applyAlignment="1">
      <alignment horizontal="center"/>
    </xf>
    <xf numFmtId="16" fontId="88" fillId="0" borderId="0" xfId="0" applyNumberFormat="1" applyFont="1" applyFill="1" applyBorder="1" applyAlignment="1">
      <alignment horizontal="center"/>
    </xf>
    <xf numFmtId="16" fontId="87" fillId="0" borderId="0" xfId="0" applyNumberFormat="1" applyFont="1" applyFill="1" applyBorder="1" applyAlignment="1">
      <alignment horizontal="center"/>
    </xf>
    <xf numFmtId="16" fontId="78" fillId="0" borderId="0" xfId="0" applyNumberFormat="1" applyFont="1" applyFill="1" applyBorder="1" applyAlignment="1">
      <alignment horizontal="center"/>
    </xf>
    <xf numFmtId="0" fontId="95" fillId="0" borderId="34" xfId="0" applyFont="1" applyFill="1" applyBorder="1" applyAlignment="1">
      <alignment horizontal="center"/>
    </xf>
    <xf numFmtId="16" fontId="88" fillId="0" borderId="34" xfId="0" applyNumberFormat="1" applyFont="1" applyFill="1" applyBorder="1" applyAlignment="1">
      <alignment horizontal="center"/>
    </xf>
    <xf numFmtId="16" fontId="95" fillId="0" borderId="34" xfId="0" applyNumberFormat="1" applyFont="1" applyFill="1" applyBorder="1" applyAlignment="1">
      <alignment horizontal="center"/>
    </xf>
    <xf numFmtId="0" fontId="97" fillId="0" borderId="0" xfId="0" applyFont="1" applyFill="1" applyAlignment="1">
      <alignment vertical="center"/>
    </xf>
    <xf numFmtId="16" fontId="86" fillId="13" borderId="11" xfId="0" applyNumberFormat="1" applyFont="1" applyFill="1" applyBorder="1" applyAlignment="1">
      <alignment horizontal="center" vertical="center" wrapText="1"/>
    </xf>
    <xf numFmtId="16" fontId="86" fillId="8" borderId="11" xfId="0" applyNumberFormat="1" applyFont="1" applyFill="1" applyBorder="1" applyAlignment="1">
      <alignment horizontal="center" vertical="center" wrapText="1"/>
    </xf>
    <xf numFmtId="0" fontId="182" fillId="0" borderId="0" xfId="0" applyFont="1" applyFill="1"/>
    <xf numFmtId="16" fontId="86" fillId="31" borderId="11" xfId="0" applyNumberFormat="1" applyFont="1" applyFill="1" applyBorder="1" applyAlignment="1">
      <alignment horizontal="center"/>
    </xf>
    <xf numFmtId="16" fontId="183" fillId="0" borderId="0" xfId="0" applyNumberFormat="1" applyFont="1" applyFill="1" applyBorder="1" applyAlignment="1">
      <alignment horizontal="center"/>
    </xf>
    <xf numFmtId="168" fontId="180" fillId="0" borderId="39" xfId="0" applyNumberFormat="1" applyFont="1" applyFill="1" applyBorder="1" applyAlignment="1">
      <alignment horizontal="center" vertical="center"/>
    </xf>
    <xf numFmtId="16" fontId="180" fillId="0" borderId="39" xfId="0" applyNumberFormat="1" applyFont="1" applyFill="1" applyBorder="1" applyAlignment="1">
      <alignment horizontal="center"/>
    </xf>
    <xf numFmtId="16" fontId="180" fillId="0" borderId="40" xfId="0" applyNumberFormat="1" applyFont="1" applyFill="1" applyBorder="1" applyAlignment="1">
      <alignment horizontal="center"/>
    </xf>
    <xf numFmtId="168" fontId="183" fillId="0" borderId="41" xfId="0" applyNumberFormat="1" applyFont="1" applyFill="1" applyBorder="1" applyAlignment="1">
      <alignment horizontal="center" vertical="center"/>
    </xf>
    <xf numFmtId="16" fontId="183" fillId="0" borderId="41" xfId="0" applyNumberFormat="1" applyFont="1" applyFill="1" applyBorder="1" applyAlignment="1">
      <alignment horizontal="center"/>
    </xf>
    <xf numFmtId="16" fontId="183" fillId="0" borderId="42" xfId="0" applyNumberFormat="1" applyFont="1" applyFill="1" applyBorder="1" applyAlignment="1">
      <alignment horizontal="center"/>
    </xf>
    <xf numFmtId="16" fontId="86" fillId="0" borderId="11" xfId="0" applyNumberFormat="1" applyFont="1" applyFill="1" applyBorder="1" applyAlignment="1">
      <alignment horizontal="center"/>
    </xf>
    <xf numFmtId="0" fontId="37" fillId="0" borderId="0" xfId="0" applyFont="1" applyFill="1" applyBorder="1"/>
    <xf numFmtId="0" fontId="37" fillId="0" borderId="0" xfId="2" applyFont="1" applyFill="1"/>
    <xf numFmtId="165" fontId="77" fillId="16" borderId="7" xfId="0" applyNumberFormat="1" applyFont="1" applyFill="1" applyBorder="1" applyAlignment="1">
      <alignment horizontal="center"/>
    </xf>
    <xf numFmtId="165" fontId="184" fillId="0" borderId="7" xfId="0" applyNumberFormat="1" applyFont="1" applyFill="1" applyBorder="1" applyAlignment="1">
      <alignment horizontal="center"/>
    </xf>
    <xf numFmtId="165" fontId="184" fillId="16" borderId="7" xfId="0" applyNumberFormat="1" applyFont="1" applyFill="1" applyBorder="1" applyAlignment="1">
      <alignment horizontal="center"/>
    </xf>
    <xf numFmtId="0" fontId="100" fillId="15" borderId="0" xfId="0" applyFont="1" applyFill="1" applyBorder="1" applyAlignment="1"/>
    <xf numFmtId="0" fontId="101" fillId="15" borderId="0" xfId="0" applyFont="1" applyFill="1" applyBorder="1" applyAlignment="1"/>
    <xf numFmtId="16" fontId="102" fillId="15" borderId="0" xfId="0" applyNumberFormat="1" applyFont="1" applyFill="1" applyBorder="1" applyAlignment="1">
      <alignment horizontal="center"/>
    </xf>
    <xf numFmtId="16" fontId="102" fillId="16" borderId="0" xfId="0" applyNumberFormat="1" applyFont="1" applyFill="1" applyBorder="1" applyAlignment="1">
      <alignment horizontal="center"/>
    </xf>
    <xf numFmtId="0" fontId="81" fillId="16" borderId="0" xfId="0" applyFont="1" applyFill="1"/>
    <xf numFmtId="0" fontId="81" fillId="0" borderId="0" xfId="0" applyFont="1" applyFill="1"/>
    <xf numFmtId="16" fontId="185" fillId="17" borderId="11" xfId="0" applyNumberFormat="1" applyFont="1" applyFill="1" applyBorder="1" applyAlignment="1">
      <alignment horizontal="center" vertical="center" wrapText="1"/>
    </xf>
    <xf numFmtId="167" fontId="186" fillId="0" borderId="11" xfId="0" applyNumberFormat="1" applyFont="1" applyFill="1" applyBorder="1" applyAlignment="1">
      <alignment horizontal="center"/>
    </xf>
    <xf numFmtId="16" fontId="93" fillId="0" borderId="12" xfId="0" applyNumberFormat="1" applyFont="1" applyFill="1" applyBorder="1" applyAlignment="1">
      <alignment horizontal="center"/>
    </xf>
    <xf numFmtId="0" fontId="187" fillId="16" borderId="18" xfId="0" applyFont="1" applyFill="1" applyBorder="1"/>
    <xf numFmtId="0" fontId="187" fillId="16" borderId="13" xfId="0" applyFont="1" applyFill="1" applyBorder="1"/>
    <xf numFmtId="0" fontId="187" fillId="16" borderId="14" xfId="0" applyFont="1" applyFill="1" applyBorder="1"/>
    <xf numFmtId="0" fontId="75" fillId="0" borderId="0" xfId="0" applyFont="1" applyFill="1"/>
    <xf numFmtId="0" fontId="77" fillId="0" borderId="0" xfId="0" applyFont="1" applyFill="1"/>
    <xf numFmtId="0" fontId="76" fillId="0" borderId="0" xfId="0" applyFont="1" applyFill="1" applyAlignment="1"/>
    <xf numFmtId="0" fontId="80" fillId="2" borderId="7" xfId="0" applyFont="1" applyFill="1" applyBorder="1"/>
    <xf numFmtId="0" fontId="37" fillId="2" borderId="7" xfId="0" applyFont="1" applyFill="1" applyBorder="1"/>
    <xf numFmtId="167" fontId="87" fillId="0" borderId="0" xfId="0" applyNumberFormat="1" applyFont="1" applyFill="1" applyBorder="1" applyAlignment="1">
      <alignment horizontal="center"/>
    </xf>
    <xf numFmtId="16" fontId="86" fillId="32" borderId="7" xfId="0" applyNumberFormat="1" applyFont="1" applyFill="1" applyBorder="1" applyAlignment="1">
      <alignment horizontal="center" vertical="center" wrapText="1"/>
    </xf>
    <xf numFmtId="16" fontId="87" fillId="30" borderId="18" xfId="0" applyNumberFormat="1" applyFont="1" applyFill="1" applyBorder="1" applyAlignment="1">
      <alignment horizontal="center"/>
    </xf>
    <xf numFmtId="16" fontId="188" fillId="30" borderId="13" xfId="0" applyNumberFormat="1" applyFont="1" applyFill="1" applyBorder="1" applyAlignment="1">
      <alignment horizontal="center"/>
    </xf>
    <xf numFmtId="0" fontId="179" fillId="30" borderId="20" xfId="0" applyFont="1" applyFill="1" applyBorder="1" applyAlignment="1">
      <alignment horizontal="left"/>
    </xf>
    <xf numFmtId="16" fontId="189" fillId="30" borderId="14" xfId="0" applyNumberFormat="1" applyFont="1" applyFill="1" applyBorder="1" applyAlignment="1">
      <alignment horizontal="center"/>
    </xf>
    <xf numFmtId="0" fontId="77" fillId="0" borderId="0" xfId="2" applyFont="1" applyFill="1"/>
    <xf numFmtId="0" fontId="190" fillId="25" borderId="20" xfId="0" applyFont="1" applyFill="1" applyBorder="1" applyAlignment="1"/>
    <xf numFmtId="0" fontId="37" fillId="0" borderId="0" xfId="2" applyFont="1" applyBorder="1"/>
    <xf numFmtId="174" fontId="37" fillId="0" borderId="0" xfId="2" applyNumberFormat="1" applyFont="1" applyBorder="1" applyAlignment="1">
      <alignment horizontal="center" vertical="center"/>
    </xf>
    <xf numFmtId="0" fontId="79" fillId="0" borderId="7" xfId="1" applyFont="1" applyBorder="1" applyAlignment="1" applyProtection="1"/>
    <xf numFmtId="0" fontId="91" fillId="0" borderId="0" xfId="2" applyFont="1" applyBorder="1"/>
    <xf numFmtId="0" fontId="191" fillId="0" borderId="0" xfId="6" applyFont="1" applyFill="1" applyBorder="1" applyAlignment="1">
      <alignment vertical="center"/>
    </xf>
    <xf numFmtId="0" fontId="37" fillId="0" borderId="7" xfId="0" applyFont="1" applyBorder="1" applyAlignment="1">
      <alignment horizontal="left"/>
    </xf>
    <xf numFmtId="0" fontId="106" fillId="25" borderId="20" xfId="0" applyFont="1" applyFill="1" applyBorder="1" applyAlignment="1"/>
    <xf numFmtId="16" fontId="110" fillId="0" borderId="7" xfId="0" applyNumberFormat="1" applyFont="1" applyFill="1" applyBorder="1" applyAlignment="1">
      <alignment horizontal="center"/>
    </xf>
    <xf numFmtId="167" fontId="192" fillId="0" borderId="7" xfId="0" applyNumberFormat="1" applyFont="1" applyFill="1" applyBorder="1" applyAlignment="1">
      <alignment horizontal="center"/>
    </xf>
    <xf numFmtId="16" fontId="111" fillId="0" borderId="7" xfId="0" applyNumberFormat="1" applyFont="1" applyFill="1" applyBorder="1" applyAlignment="1">
      <alignment horizontal="center"/>
    </xf>
    <xf numFmtId="16" fontId="110" fillId="29" borderId="7" xfId="0" applyNumberFormat="1" applyFont="1" applyFill="1" applyBorder="1" applyAlignment="1">
      <alignment horizontal="center" vertical="center" wrapText="1"/>
    </xf>
    <xf numFmtId="16" fontId="193" fillId="29" borderId="7" xfId="0" applyNumberFormat="1" applyFont="1" applyFill="1" applyBorder="1" applyAlignment="1">
      <alignment horizontal="center" vertical="center" wrapText="1"/>
    </xf>
    <xf numFmtId="0" fontId="105" fillId="25" borderId="20" xfId="0" applyFont="1" applyFill="1" applyBorder="1" applyAlignment="1"/>
    <xf numFmtId="167" fontId="194" fillId="0" borderId="11" xfId="0" applyNumberFormat="1" applyFont="1" applyFill="1" applyBorder="1" applyAlignment="1">
      <alignment horizontal="center"/>
    </xf>
    <xf numFmtId="16" fontId="111" fillId="0" borderId="11" xfId="0" applyNumberFormat="1" applyFont="1" applyFill="1" applyBorder="1" applyAlignment="1">
      <alignment horizontal="center"/>
    </xf>
    <xf numFmtId="16" fontId="110" fillId="0" borderId="12" xfId="0" applyNumberFormat="1" applyFont="1" applyFill="1" applyBorder="1" applyAlignment="1">
      <alignment horizontal="center"/>
    </xf>
    <xf numFmtId="167" fontId="192" fillId="0" borderId="11" xfId="0" applyNumberFormat="1" applyFont="1" applyFill="1" applyBorder="1" applyAlignment="1">
      <alignment horizontal="center"/>
    </xf>
    <xf numFmtId="16" fontId="110" fillId="29" borderId="11" xfId="0" applyNumberFormat="1" applyFont="1" applyFill="1" applyBorder="1" applyAlignment="1">
      <alignment horizontal="center" vertical="center" wrapText="1"/>
    </xf>
    <xf numFmtId="16" fontId="112" fillId="29" borderId="7" xfId="0" applyNumberFormat="1" applyFont="1" applyFill="1" applyBorder="1" applyAlignment="1">
      <alignment horizontal="center" vertical="center" wrapText="1"/>
    </xf>
    <xf numFmtId="16" fontId="195" fillId="29" borderId="7" xfId="0" applyNumberFormat="1" applyFont="1" applyFill="1" applyBorder="1" applyAlignment="1">
      <alignment horizontal="center" vertical="center" wrapText="1"/>
    </xf>
    <xf numFmtId="16" fontId="193" fillId="29" borderId="11" xfId="0" applyNumberFormat="1" applyFont="1" applyFill="1" applyBorder="1" applyAlignment="1">
      <alignment horizontal="center" vertical="center" wrapText="1"/>
    </xf>
    <xf numFmtId="16" fontId="112" fillId="29" borderId="11" xfId="0" applyNumberFormat="1" applyFont="1" applyFill="1" applyBorder="1" applyAlignment="1">
      <alignment horizontal="center" vertical="center" wrapText="1"/>
    </xf>
    <xf numFmtId="167" fontId="192" fillId="0" borderId="7" xfId="0" applyNumberFormat="1" applyFont="1" applyFill="1" applyBorder="1" applyAlignment="1"/>
    <xf numFmtId="0" fontId="196" fillId="0" borderId="0" xfId="0" applyFont="1"/>
    <xf numFmtId="0" fontId="113" fillId="0" borderId="0" xfId="0" applyFont="1"/>
    <xf numFmtId="0" fontId="197" fillId="33" borderId="45" xfId="0" applyFont="1" applyFill="1" applyBorder="1" applyAlignment="1">
      <alignment horizontal="center" vertical="center"/>
    </xf>
    <xf numFmtId="0" fontId="114" fillId="0" borderId="46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8" xfId="0" applyFont="1" applyFill="1" applyBorder="1" applyAlignment="1">
      <alignment horizontal="center" vertical="center"/>
    </xf>
    <xf numFmtId="0" fontId="91" fillId="0" borderId="0" xfId="2" applyFont="1" applyAlignment="1"/>
    <xf numFmtId="0" fontId="8" fillId="0" borderId="0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50" xfId="0" applyFont="1" applyFill="1" applyBorder="1" applyAlignment="1">
      <alignment horizontal="left" vertical="center"/>
    </xf>
    <xf numFmtId="0" fontId="109" fillId="0" borderId="10" xfId="0" applyFont="1" applyFill="1" applyBorder="1" applyAlignment="1">
      <alignment horizontal="left" vertical="center"/>
    </xf>
    <xf numFmtId="16" fontId="8" fillId="0" borderId="50" xfId="0" applyNumberFormat="1" applyFont="1" applyFill="1" applyBorder="1" applyAlignment="1">
      <alignment horizontal="left" vertical="center"/>
    </xf>
    <xf numFmtId="0" fontId="109" fillId="0" borderId="3" xfId="0" applyFont="1" applyFill="1" applyBorder="1" applyAlignment="1">
      <alignment horizontal="left" vertical="center"/>
    </xf>
    <xf numFmtId="0" fontId="8" fillId="0" borderId="51" xfId="0" applyFont="1" applyFill="1" applyBorder="1" applyAlignment="1">
      <alignment horizontal="left" vertical="center"/>
    </xf>
    <xf numFmtId="0" fontId="8" fillId="0" borderId="52" xfId="0" applyFont="1" applyFill="1" applyBorder="1" applyAlignment="1">
      <alignment horizontal="left" vertical="center"/>
    </xf>
    <xf numFmtId="0" fontId="8" fillId="0" borderId="47" xfId="0" applyFont="1" applyFill="1" applyBorder="1" applyAlignment="1">
      <alignment horizontal="left" vertical="center"/>
    </xf>
    <xf numFmtId="0" fontId="109" fillId="0" borderId="49" xfId="0" applyFont="1" applyFill="1" applyBorder="1" applyAlignment="1">
      <alignment horizontal="left" vertical="center"/>
    </xf>
    <xf numFmtId="16" fontId="109" fillId="0" borderId="50" xfId="0" applyNumberFormat="1" applyFont="1" applyFill="1" applyBorder="1" applyAlignment="1">
      <alignment horizontal="left" vertical="center"/>
    </xf>
    <xf numFmtId="16" fontId="198" fillId="0" borderId="50" xfId="0" applyNumberFormat="1" applyFont="1" applyFill="1" applyBorder="1" applyAlignment="1">
      <alignment horizontal="left" vertical="center"/>
    </xf>
    <xf numFmtId="168" fontId="86" fillId="0" borderId="11" xfId="0" applyNumberFormat="1" applyFont="1" applyFill="1" applyBorder="1" applyAlignment="1">
      <alignment horizontal="center" vertical="center"/>
    </xf>
    <xf numFmtId="16" fontId="94" fillId="0" borderId="7" xfId="0" applyNumberFormat="1" applyFont="1" applyFill="1" applyBorder="1" applyAlignment="1">
      <alignment horizontal="center"/>
    </xf>
    <xf numFmtId="16" fontId="77" fillId="0" borderId="7" xfId="0" applyNumberFormat="1" applyFont="1" applyFill="1" applyBorder="1" applyAlignment="1">
      <alignment horizontal="center"/>
    </xf>
    <xf numFmtId="0" fontId="201" fillId="14" borderId="15" xfId="0" applyFont="1" applyFill="1" applyBorder="1" applyAlignment="1"/>
    <xf numFmtId="0" fontId="201" fillId="14" borderId="0" xfId="0" applyFont="1" applyFill="1" applyBorder="1" applyAlignment="1"/>
    <xf numFmtId="0" fontId="87" fillId="0" borderId="7" xfId="0" applyFont="1" applyFill="1" applyBorder="1" applyAlignment="1">
      <alignment horizontal="left"/>
    </xf>
    <xf numFmtId="0" fontId="117" fillId="0" borderId="0" xfId="0" applyFont="1"/>
    <xf numFmtId="0" fontId="117" fillId="0" borderId="0" xfId="0" applyFont="1" applyAlignment="1">
      <alignment horizontal="right"/>
    </xf>
    <xf numFmtId="0" fontId="16" fillId="0" borderId="0" xfId="0" applyFont="1" applyAlignment="1"/>
    <xf numFmtId="0" fontId="16" fillId="35" borderId="7" xfId="0" applyFont="1" applyFill="1" applyBorder="1" applyAlignment="1">
      <alignment horizontal="center" vertical="center" wrapText="1"/>
    </xf>
    <xf numFmtId="0" fontId="16" fillId="35" borderId="7" xfId="0" applyFont="1" applyFill="1" applyBorder="1" applyAlignment="1">
      <alignment horizontal="right" vertical="center" wrapText="1"/>
    </xf>
    <xf numFmtId="0" fontId="117" fillId="0" borderId="0" xfId="0" applyFont="1" applyFill="1" applyAlignment="1">
      <alignment horizontal="center" vertical="center" wrapText="1"/>
    </xf>
    <xf numFmtId="0" fontId="202" fillId="36" borderId="7" xfId="0" applyFont="1" applyFill="1" applyBorder="1"/>
    <xf numFmtId="16" fontId="202" fillId="36" borderId="7" xfId="0" applyNumberFormat="1" applyFont="1" applyFill="1" applyBorder="1"/>
    <xf numFmtId="166" fontId="202" fillId="36" borderId="7" xfId="0" applyNumberFormat="1" applyFont="1" applyFill="1" applyBorder="1" applyAlignment="1">
      <alignment horizontal="right"/>
    </xf>
    <xf numFmtId="0" fontId="202" fillId="36" borderId="0" xfId="0" applyFont="1" applyFill="1"/>
    <xf numFmtId="176" fontId="202" fillId="36" borderId="7" xfId="0" applyNumberFormat="1" applyFont="1" applyFill="1" applyBorder="1" applyAlignment="1">
      <alignment horizontal="right"/>
    </xf>
    <xf numFmtId="0" fontId="202" fillId="0" borderId="7" xfId="0" applyFont="1" applyFill="1" applyBorder="1"/>
    <xf numFmtId="16" fontId="202" fillId="0" borderId="7" xfId="0" applyNumberFormat="1" applyFont="1" applyFill="1" applyBorder="1"/>
    <xf numFmtId="176" fontId="202" fillId="0" borderId="7" xfId="0" applyNumberFormat="1" applyFont="1" applyFill="1" applyBorder="1" applyAlignment="1">
      <alignment horizontal="right"/>
    </xf>
    <xf numFmtId="0" fontId="202" fillId="0" borderId="0" xfId="0" applyFont="1" applyFill="1"/>
    <xf numFmtId="166" fontId="202" fillId="0" borderId="7" xfId="0" applyNumberFormat="1" applyFont="1" applyFill="1" applyBorder="1" applyAlignment="1">
      <alignment horizontal="right"/>
    </xf>
    <xf numFmtId="0" fontId="186" fillId="0" borderId="53" xfId="0" applyFont="1" applyFill="1" applyBorder="1" applyAlignment="1">
      <alignment horizontal="left"/>
    </xf>
    <xf numFmtId="0" fontId="192" fillId="0" borderId="30" xfId="0" applyFont="1" applyFill="1" applyBorder="1" applyAlignment="1">
      <alignment horizontal="left"/>
    </xf>
    <xf numFmtId="0" fontId="192" fillId="0" borderId="53" xfId="0" applyFont="1" applyFill="1" applyBorder="1" applyAlignment="1">
      <alignment horizontal="left"/>
    </xf>
    <xf numFmtId="0" fontId="192" fillId="0" borderId="7" xfId="0" applyFont="1" applyFill="1" applyBorder="1" applyAlignment="1">
      <alignment horizontal="left"/>
    </xf>
    <xf numFmtId="0" fontId="97" fillId="33" borderId="0" xfId="0" applyFont="1" applyFill="1" applyAlignment="1">
      <alignment vertical="center"/>
    </xf>
    <xf numFmtId="16" fontId="86" fillId="33" borderId="11" xfId="0" applyNumberFormat="1" applyFont="1" applyFill="1" applyBorder="1" applyAlignment="1">
      <alignment horizontal="center" vertical="center" wrapText="1"/>
    </xf>
    <xf numFmtId="16" fontId="86" fillId="0" borderId="54" xfId="0" applyNumberFormat="1" applyFont="1" applyFill="1" applyBorder="1" applyAlignment="1">
      <alignment horizontal="left" vertical="center"/>
    </xf>
    <xf numFmtId="168" fontId="86" fillId="0" borderId="39" xfId="0" applyNumberFormat="1" applyFont="1" applyFill="1" applyBorder="1" applyAlignment="1">
      <alignment horizontal="center" vertical="center"/>
    </xf>
    <xf numFmtId="16" fontId="86" fillId="0" borderId="39" xfId="0" applyNumberFormat="1" applyFont="1" applyFill="1" applyBorder="1" applyAlignment="1">
      <alignment horizontal="center"/>
    </xf>
    <xf numFmtId="16" fontId="86" fillId="33" borderId="55" xfId="0" applyNumberFormat="1" applyFont="1" applyFill="1" applyBorder="1" applyAlignment="1">
      <alignment horizontal="center"/>
    </xf>
    <xf numFmtId="16" fontId="118" fillId="0" borderId="7" xfId="0" applyNumberFormat="1" applyFont="1" applyFill="1" applyBorder="1" applyAlignment="1">
      <alignment horizontal="center"/>
    </xf>
    <xf numFmtId="16" fontId="203" fillId="0" borderId="7" xfId="0" applyNumberFormat="1" applyFont="1" applyFill="1" applyBorder="1" applyAlignment="1">
      <alignment horizontal="center"/>
    </xf>
    <xf numFmtId="0" fontId="86" fillId="0" borderId="56" xfId="0" applyFont="1" applyFill="1" applyBorder="1" applyAlignment="1">
      <alignment horizontal="left" vertical="center"/>
    </xf>
    <xf numFmtId="16" fontId="86" fillId="33" borderId="53" xfId="0" applyNumberFormat="1" applyFont="1" applyFill="1" applyBorder="1" applyAlignment="1">
      <alignment horizontal="center"/>
    </xf>
    <xf numFmtId="0" fontId="119" fillId="33" borderId="0" xfId="0" applyFont="1" applyFill="1" applyAlignment="1">
      <alignment vertical="center"/>
    </xf>
    <xf numFmtId="16" fontId="86" fillId="19" borderId="11" xfId="0" applyNumberFormat="1" applyFont="1" applyFill="1" applyBorder="1" applyAlignment="1">
      <alignment horizontal="center" vertical="center" wrapText="1"/>
    </xf>
    <xf numFmtId="16" fontId="76" fillId="19" borderId="11" xfId="0" applyNumberFormat="1" applyFont="1" applyFill="1" applyBorder="1" applyAlignment="1">
      <alignment horizontal="center" vertical="center" wrapText="1"/>
    </xf>
    <xf numFmtId="16" fontId="86" fillId="19" borderId="57" xfId="0" applyNumberFormat="1" applyFont="1" applyFill="1" applyBorder="1" applyAlignment="1">
      <alignment horizontal="center" vertical="center" wrapText="1"/>
    </xf>
    <xf numFmtId="0" fontId="204" fillId="16" borderId="0" xfId="0" applyFont="1" applyFill="1" applyBorder="1" applyAlignment="1">
      <alignment horizontal="left"/>
    </xf>
    <xf numFmtId="0" fontId="77" fillId="0" borderId="0" xfId="0" applyFont="1" applyFill="1" applyBorder="1" applyAlignment="1">
      <alignment horizontal="center"/>
    </xf>
    <xf numFmtId="16" fontId="94" fillId="0" borderId="0" xfId="0" applyNumberFormat="1" applyFont="1" applyFill="1" applyBorder="1" applyAlignment="1">
      <alignment horizontal="center"/>
    </xf>
    <xf numFmtId="0" fontId="99" fillId="16" borderId="0" xfId="0" applyFont="1" applyFill="1" applyBorder="1" applyAlignment="1">
      <alignment horizontal="left"/>
    </xf>
    <xf numFmtId="0" fontId="77" fillId="16" borderId="0" xfId="0" applyFont="1" applyFill="1" applyBorder="1" applyAlignment="1">
      <alignment horizontal="center"/>
    </xf>
    <xf numFmtId="16" fontId="94" fillId="16" borderId="0" xfId="0" applyNumberFormat="1" applyFont="1" applyFill="1" applyBorder="1" applyAlignment="1">
      <alignment horizontal="center"/>
    </xf>
    <xf numFmtId="16" fontId="77" fillId="16" borderId="0" xfId="0" applyNumberFormat="1" applyFont="1" applyFill="1" applyBorder="1" applyAlignment="1">
      <alignment horizontal="center"/>
    </xf>
    <xf numFmtId="0" fontId="121" fillId="16" borderId="0" xfId="0" applyFont="1" applyFill="1" applyBorder="1" applyAlignment="1">
      <alignment horizontal="left"/>
    </xf>
    <xf numFmtId="0" fontId="205" fillId="16" borderId="0" xfId="0" applyFont="1" applyFill="1" applyBorder="1" applyAlignment="1">
      <alignment horizontal="center"/>
    </xf>
    <xf numFmtId="16" fontId="206" fillId="16" borderId="0" xfId="0" applyNumberFormat="1" applyFont="1" applyFill="1" applyBorder="1" applyAlignment="1">
      <alignment horizontal="center"/>
    </xf>
    <xf numFmtId="16" fontId="205" fillId="16" borderId="0" xfId="0" applyNumberFormat="1" applyFont="1" applyFill="1" applyBorder="1" applyAlignment="1">
      <alignment horizontal="center"/>
    </xf>
    <xf numFmtId="0" fontId="206" fillId="0" borderId="0" xfId="0" applyFont="1" applyFill="1" applyBorder="1" applyAlignment="1">
      <alignment horizontal="left"/>
    </xf>
    <xf numFmtId="0" fontId="205" fillId="0" borderId="0" xfId="0" applyFont="1" applyFill="1" applyBorder="1" applyAlignment="1">
      <alignment horizontal="center"/>
    </xf>
    <xf numFmtId="16" fontId="206" fillId="0" borderId="0" xfId="0" applyNumberFormat="1" applyFont="1" applyFill="1" applyBorder="1" applyAlignment="1">
      <alignment horizontal="center"/>
    </xf>
    <xf numFmtId="16" fontId="205" fillId="0" borderId="0" xfId="0" applyNumberFormat="1" applyFont="1" applyFill="1" applyBorder="1" applyAlignment="1">
      <alignment horizontal="center"/>
    </xf>
    <xf numFmtId="0" fontId="207" fillId="16" borderId="0" xfId="0" applyFont="1" applyFill="1" applyBorder="1" applyAlignment="1">
      <alignment horizontal="left"/>
    </xf>
    <xf numFmtId="0" fontId="208" fillId="16" borderId="0" xfId="0" applyFont="1" applyFill="1" applyBorder="1" applyAlignment="1">
      <alignment horizontal="left"/>
    </xf>
    <xf numFmtId="0" fontId="123" fillId="0" borderId="0" xfId="0" applyFont="1" applyFill="1" applyBorder="1" applyAlignment="1">
      <alignment horizontal="left"/>
    </xf>
    <xf numFmtId="0" fontId="76" fillId="0" borderId="0" xfId="2" applyFont="1"/>
    <xf numFmtId="0" fontId="124" fillId="0" borderId="0" xfId="0" applyFont="1" applyFill="1" applyBorder="1" applyAlignment="1">
      <alignment horizontal="left"/>
    </xf>
    <xf numFmtId="167" fontId="77" fillId="0" borderId="7" xfId="0" applyNumberFormat="1" applyFont="1" applyFill="1" applyBorder="1" applyAlignment="1">
      <alignment horizontal="center"/>
    </xf>
    <xf numFmtId="0" fontId="206" fillId="16" borderId="16" xfId="0" applyFont="1" applyFill="1" applyBorder="1" applyAlignment="1"/>
    <xf numFmtId="0" fontId="205" fillId="16" borderId="15" xfId="0" applyFont="1" applyFill="1" applyBorder="1" applyAlignment="1"/>
    <xf numFmtId="16" fontId="209" fillId="14" borderId="13" xfId="0" applyNumberFormat="1" applyFont="1" applyFill="1" applyBorder="1" applyAlignment="1">
      <alignment horizontal="center"/>
    </xf>
    <xf numFmtId="16" fontId="210" fillId="14" borderId="14" xfId="0" applyNumberFormat="1" applyFont="1" applyFill="1" applyBorder="1" applyAlignment="1">
      <alignment horizontal="center"/>
    </xf>
    <xf numFmtId="0" fontId="201" fillId="0" borderId="0" xfId="0" applyFont="1" applyFill="1" applyBorder="1" applyAlignment="1">
      <alignment horizontal="left"/>
    </xf>
    <xf numFmtId="0" fontId="84" fillId="25" borderId="7" xfId="0" applyFont="1" applyFill="1" applyBorder="1"/>
    <xf numFmtId="0" fontId="77" fillId="0" borderId="30" xfId="0" applyFont="1" applyFill="1" applyBorder="1" applyAlignment="1">
      <alignment horizontal="left"/>
    </xf>
    <xf numFmtId="0" fontId="127" fillId="0" borderId="0" xfId="2" applyFont="1" applyBorder="1"/>
    <xf numFmtId="0" fontId="187" fillId="0" borderId="0" xfId="2" applyFont="1" applyBorder="1"/>
    <xf numFmtId="0" fontId="187" fillId="0" borderId="0" xfId="2" applyFont="1"/>
    <xf numFmtId="0" fontId="91" fillId="25" borderId="0" xfId="0" applyFont="1" applyFill="1"/>
    <xf numFmtId="16" fontId="212" fillId="0" borderId="7" xfId="0" applyNumberFormat="1" applyFont="1" applyFill="1" applyBorder="1" applyAlignment="1">
      <alignment horizontal="left" vertical="center"/>
    </xf>
    <xf numFmtId="16" fontId="76" fillId="9" borderId="7" xfId="0" applyNumberFormat="1" applyFont="1" applyFill="1" applyBorder="1" applyAlignment="1">
      <alignment horizontal="center" vertical="center" wrapText="1"/>
    </xf>
    <xf numFmtId="16" fontId="213" fillId="17" borderId="7" xfId="0" applyNumberFormat="1" applyFont="1" applyFill="1" applyBorder="1" applyAlignment="1">
      <alignment horizontal="center" vertical="center" wrapText="1"/>
    </xf>
    <xf numFmtId="0" fontId="214" fillId="30" borderId="16" xfId="0" applyFont="1" applyFill="1" applyBorder="1" applyAlignment="1">
      <alignment horizontal="left"/>
    </xf>
    <xf numFmtId="167" fontId="77" fillId="30" borderId="17" xfId="0" applyNumberFormat="1" applyFont="1" applyFill="1" applyBorder="1" applyAlignment="1">
      <alignment horizontal="center"/>
    </xf>
    <xf numFmtId="16" fontId="94" fillId="30" borderId="17" xfId="0" applyNumberFormat="1" applyFont="1" applyFill="1" applyBorder="1" applyAlignment="1">
      <alignment horizontal="center"/>
    </xf>
    <xf numFmtId="16" fontId="77" fillId="30" borderId="17" xfId="0" applyNumberFormat="1" applyFont="1" applyFill="1" applyBorder="1" applyAlignment="1">
      <alignment horizontal="center"/>
    </xf>
    <xf numFmtId="0" fontId="215" fillId="30" borderId="15" xfId="0" applyFont="1" applyFill="1" applyBorder="1" applyAlignment="1"/>
    <xf numFmtId="0" fontId="215" fillId="30" borderId="0" xfId="0" applyFont="1" applyFill="1" applyBorder="1" applyAlignment="1"/>
    <xf numFmtId="0" fontId="216" fillId="30" borderId="16" xfId="0" applyFont="1" applyFill="1" applyBorder="1" applyAlignment="1">
      <alignment horizontal="left"/>
    </xf>
    <xf numFmtId="167" fontId="37" fillId="30" borderId="17" xfId="0" applyNumberFormat="1" applyFont="1" applyFill="1" applyBorder="1" applyAlignment="1">
      <alignment horizontal="center"/>
    </xf>
    <xf numFmtId="16" fontId="116" fillId="30" borderId="17" xfId="0" applyNumberFormat="1" applyFont="1" applyFill="1" applyBorder="1" applyAlignment="1">
      <alignment horizontal="center"/>
    </xf>
    <xf numFmtId="16" fontId="37" fillId="30" borderId="17" xfId="0" applyNumberFormat="1" applyFont="1" applyFill="1" applyBorder="1" applyAlignment="1">
      <alignment horizontal="center"/>
    </xf>
    <xf numFmtId="0" fontId="201" fillId="30" borderId="15" xfId="0" applyFont="1" applyFill="1" applyBorder="1" applyAlignment="1"/>
    <xf numFmtId="0" fontId="201" fillId="30" borderId="0" xfId="0" applyFont="1" applyFill="1" applyBorder="1" applyAlignment="1"/>
    <xf numFmtId="0" fontId="217" fillId="16" borderId="16" xfId="0" applyFont="1" applyFill="1" applyBorder="1" applyAlignment="1"/>
    <xf numFmtId="0" fontId="187" fillId="16" borderId="15" xfId="0" applyFont="1" applyFill="1" applyBorder="1" applyAlignment="1"/>
    <xf numFmtId="0" fontId="83" fillId="25" borderId="7" xfId="0" applyFont="1" applyFill="1" applyBorder="1"/>
    <xf numFmtId="0" fontId="76" fillId="25" borderId="7" xfId="23" applyFont="1" applyFill="1" applyBorder="1">
      <alignment vertical="center"/>
    </xf>
    <xf numFmtId="0" fontId="187" fillId="16" borderId="0" xfId="0" applyFont="1" applyFill="1" applyBorder="1" applyAlignment="1"/>
    <xf numFmtId="0" fontId="217" fillId="25" borderId="7" xfId="23" applyFont="1" applyFill="1" applyBorder="1">
      <alignment vertical="center"/>
    </xf>
    <xf numFmtId="0" fontId="218" fillId="25" borderId="7" xfId="0" applyFont="1" applyFill="1" applyBorder="1"/>
    <xf numFmtId="0" fontId="187" fillId="16" borderId="17" xfId="0" applyFont="1" applyFill="1" applyBorder="1" applyAlignment="1">
      <alignment horizontal="center"/>
    </xf>
    <xf numFmtId="16" fontId="217" fillId="16" borderId="17" xfId="0" applyNumberFormat="1" applyFont="1" applyFill="1" applyBorder="1" applyAlignment="1">
      <alignment horizontal="center"/>
    </xf>
    <xf numFmtId="16" fontId="187" fillId="16" borderId="17" xfId="0" applyNumberFormat="1" applyFont="1" applyFill="1" applyBorder="1" applyAlignment="1">
      <alignment horizontal="center"/>
    </xf>
    <xf numFmtId="0" fontId="187" fillId="16" borderId="19" xfId="0" applyFont="1" applyFill="1" applyBorder="1" applyAlignment="1"/>
    <xf numFmtId="0" fontId="187" fillId="16" borderId="20" xfId="0" applyFont="1" applyFill="1" applyBorder="1" applyAlignment="1"/>
    <xf numFmtId="0" fontId="216" fillId="30" borderId="16" xfId="0" applyFont="1" applyFill="1" applyBorder="1" applyAlignment="1">
      <alignment horizontal="center"/>
    </xf>
    <xf numFmtId="0" fontId="187" fillId="16" borderId="17" xfId="0" applyFont="1" applyFill="1" applyBorder="1" applyAlignment="1"/>
    <xf numFmtId="0" fontId="187" fillId="0" borderId="15" xfId="0" applyFont="1" applyFill="1" applyBorder="1" applyAlignment="1"/>
    <xf numFmtId="0" fontId="187" fillId="0" borderId="0" xfId="0" applyFont="1" applyFill="1" applyBorder="1" applyAlignment="1"/>
    <xf numFmtId="0" fontId="76" fillId="9" borderId="7" xfId="0" applyFont="1" applyFill="1" applyBorder="1" applyAlignment="1">
      <alignment horizontal="center" vertical="center" wrapText="1"/>
    </xf>
    <xf numFmtId="0" fontId="219" fillId="0" borderId="0" xfId="2" applyFont="1" applyFill="1" applyBorder="1" applyAlignment="1">
      <alignment horizontal="left"/>
    </xf>
    <xf numFmtId="0" fontId="187" fillId="0" borderId="0" xfId="0" applyFont="1" applyFill="1" applyBorder="1" applyAlignment="1">
      <alignment horizontal="left"/>
    </xf>
    <xf numFmtId="0" fontId="217" fillId="0" borderId="0" xfId="2" applyFont="1" applyFill="1" applyBorder="1" applyAlignment="1">
      <alignment horizontal="left"/>
    </xf>
    <xf numFmtId="16" fontId="86" fillId="33" borderId="57" xfId="0" applyNumberFormat="1" applyFont="1" applyFill="1" applyBorder="1" applyAlignment="1">
      <alignment horizontal="center" vertical="center" wrapText="1"/>
    </xf>
    <xf numFmtId="16" fontId="118" fillId="0" borderId="58" xfId="0" applyNumberFormat="1" applyFont="1" applyFill="1" applyBorder="1" applyAlignment="1">
      <alignment horizontal="left"/>
    </xf>
    <xf numFmtId="16" fontId="118" fillId="0" borderId="59" xfId="0" applyNumberFormat="1" applyFont="1" applyFill="1" applyBorder="1" applyAlignment="1">
      <alignment horizontal="center"/>
    </xf>
    <xf numFmtId="16" fontId="203" fillId="0" borderId="59" xfId="0" applyNumberFormat="1" applyFont="1" applyFill="1" applyBorder="1" applyAlignment="1">
      <alignment horizontal="center"/>
    </xf>
    <xf numFmtId="16" fontId="203" fillId="0" borderId="60" xfId="0" applyNumberFormat="1" applyFont="1" applyFill="1" applyBorder="1" applyAlignment="1">
      <alignment horizontal="center"/>
    </xf>
    <xf numFmtId="16" fontId="118" fillId="0" borderId="28" xfId="0" applyNumberFormat="1" applyFont="1" applyFill="1" applyBorder="1" applyAlignment="1">
      <alignment horizontal="left"/>
    </xf>
    <xf numFmtId="16" fontId="203" fillId="0" borderId="61" xfId="0" applyNumberFormat="1" applyFont="1" applyFill="1" applyBorder="1" applyAlignment="1">
      <alignment horizontal="center"/>
    </xf>
    <xf numFmtId="167" fontId="77" fillId="0" borderId="7" xfId="0" applyNumberFormat="1" applyFont="1" applyFill="1" applyBorder="1" applyAlignment="1">
      <alignment horizontal="left"/>
    </xf>
    <xf numFmtId="0" fontId="220" fillId="0" borderId="0" xfId="0" applyFont="1" applyFill="1" applyBorder="1" applyAlignment="1">
      <alignment horizontal="center" vertical="center"/>
    </xf>
    <xf numFmtId="168" fontId="220" fillId="0" borderId="0" xfId="0" applyNumberFormat="1" applyFont="1" applyFill="1" applyBorder="1" applyAlignment="1">
      <alignment horizontal="center" vertical="center"/>
    </xf>
    <xf numFmtId="16" fontId="220" fillId="0" borderId="0" xfId="0" applyNumberFormat="1" applyFont="1" applyFill="1" applyBorder="1" applyAlignment="1">
      <alignment horizontal="center"/>
    </xf>
    <xf numFmtId="16" fontId="183" fillId="0" borderId="57" xfId="0" applyNumberFormat="1" applyFont="1" applyFill="1" applyBorder="1" applyAlignment="1">
      <alignment horizontal="center"/>
    </xf>
    <xf numFmtId="16" fontId="183" fillId="0" borderId="62" xfId="0" applyNumberFormat="1" applyFont="1" applyFill="1" applyBorder="1" applyAlignment="1">
      <alignment horizontal="center"/>
    </xf>
    <xf numFmtId="16" fontId="112" fillId="29" borderId="7" xfId="0" applyNumberFormat="1" applyFont="1" applyFill="1" applyBorder="1" applyAlignment="1">
      <alignment horizontal="center"/>
    </xf>
    <xf numFmtId="16" fontId="221" fillId="29" borderId="7" xfId="0" applyNumberFormat="1" applyFont="1" applyFill="1" applyBorder="1" applyAlignment="1">
      <alignment horizontal="center"/>
    </xf>
    <xf numFmtId="167" fontId="221" fillId="0" borderId="7" xfId="0" applyNumberFormat="1" applyFont="1" applyFill="1" applyBorder="1" applyAlignment="1">
      <alignment horizontal="center"/>
    </xf>
    <xf numFmtId="16" fontId="112" fillId="0" borderId="7" xfId="0" applyNumberFormat="1" applyFont="1" applyFill="1" applyBorder="1" applyAlignment="1">
      <alignment horizontal="center"/>
    </xf>
    <xf numFmtId="16" fontId="221" fillId="29" borderId="7" xfId="0" applyNumberFormat="1" applyFont="1" applyFill="1" applyBorder="1" applyAlignment="1">
      <alignment horizontal="center" vertical="center" wrapText="1"/>
    </xf>
    <xf numFmtId="16" fontId="221" fillId="29" borderId="11" xfId="0" applyNumberFormat="1" applyFont="1" applyFill="1" applyBorder="1" applyAlignment="1">
      <alignment horizontal="center" vertical="center" wrapText="1"/>
    </xf>
    <xf numFmtId="167" fontId="221" fillId="0" borderId="11" xfId="0" applyNumberFormat="1" applyFont="1" applyFill="1" applyBorder="1" applyAlignment="1">
      <alignment horizontal="center"/>
    </xf>
    <xf numFmtId="16" fontId="112" fillId="0" borderId="12" xfId="0" applyNumberFormat="1" applyFont="1" applyFill="1" applyBorder="1" applyAlignment="1">
      <alignment horizontal="center"/>
    </xf>
    <xf numFmtId="16" fontId="76" fillId="17" borderId="7" xfId="0" applyNumberFormat="1" applyFont="1" applyFill="1" applyBorder="1" applyAlignment="1">
      <alignment horizontal="center" vertical="center" wrapText="1"/>
    </xf>
    <xf numFmtId="16" fontId="76" fillId="32" borderId="7" xfId="0" applyNumberFormat="1" applyFont="1" applyFill="1" applyBorder="1" applyAlignment="1">
      <alignment horizontal="center" vertical="center" wrapText="1"/>
    </xf>
    <xf numFmtId="0" fontId="216" fillId="30" borderId="15" xfId="0" applyFont="1" applyFill="1" applyBorder="1" applyAlignment="1"/>
    <xf numFmtId="0" fontId="37" fillId="30" borderId="0" xfId="0" applyFont="1" applyFill="1"/>
    <xf numFmtId="0" fontId="201" fillId="30" borderId="15" xfId="0" applyFont="1" applyFill="1" applyBorder="1" applyAlignment="1">
      <alignment horizontal="left"/>
    </xf>
    <xf numFmtId="0" fontId="201" fillId="30" borderId="0" xfId="0" applyFont="1" applyFill="1" applyBorder="1" applyAlignment="1">
      <alignment horizontal="left"/>
    </xf>
    <xf numFmtId="0" fontId="201" fillId="14" borderId="15" xfId="0" applyFont="1" applyFill="1" applyBorder="1" applyAlignment="1">
      <alignment horizontal="left"/>
    </xf>
    <xf numFmtId="0" fontId="201" fillId="14" borderId="0" xfId="0" applyFont="1" applyFill="1" applyBorder="1" applyAlignment="1">
      <alignment horizontal="left"/>
    </xf>
    <xf numFmtId="16" fontId="210" fillId="14" borderId="13" xfId="0" applyNumberFormat="1" applyFont="1" applyFill="1" applyBorder="1" applyAlignment="1">
      <alignment horizontal="center"/>
    </xf>
    <xf numFmtId="0" fontId="179" fillId="30" borderId="0" xfId="0" applyFont="1" applyFill="1" applyBorder="1" applyAlignment="1">
      <alignment horizontal="left"/>
    </xf>
    <xf numFmtId="16" fontId="189" fillId="30" borderId="13" xfId="0" applyNumberFormat="1" applyFont="1" applyFill="1" applyBorder="1" applyAlignment="1">
      <alignment horizontal="center"/>
    </xf>
    <xf numFmtId="0" fontId="215" fillId="30" borderId="15" xfId="0" applyFont="1" applyFill="1" applyBorder="1" applyAlignment="1">
      <alignment horizontal="left"/>
    </xf>
    <xf numFmtId="0" fontId="215" fillId="30" borderId="0" xfId="0" applyFont="1" applyFill="1" applyBorder="1" applyAlignment="1">
      <alignment horizontal="left"/>
    </xf>
    <xf numFmtId="0" fontId="222" fillId="0" borderId="0" xfId="3" applyFont="1" applyFill="1" applyBorder="1" applyAlignment="1" applyProtection="1">
      <alignment horizontal="left" vertical="center"/>
      <protection locked="0"/>
    </xf>
    <xf numFmtId="16" fontId="110" fillId="0" borderId="0" xfId="0" applyNumberFormat="1" applyFont="1" applyFill="1" applyBorder="1" applyAlignment="1">
      <alignment horizontal="center"/>
    </xf>
    <xf numFmtId="16" fontId="112" fillId="0" borderId="0" xfId="0" applyNumberFormat="1" applyFont="1" applyFill="1" applyBorder="1" applyAlignment="1">
      <alignment horizontal="center" vertical="center" wrapText="1"/>
    </xf>
    <xf numFmtId="16" fontId="195" fillId="0" borderId="0" xfId="0" applyNumberFormat="1" applyFont="1" applyFill="1" applyBorder="1" applyAlignment="1">
      <alignment horizontal="center" vertical="center" wrapText="1"/>
    </xf>
    <xf numFmtId="16" fontId="193" fillId="0" borderId="0" xfId="0" applyNumberFormat="1" applyFont="1" applyFill="1" applyBorder="1" applyAlignment="1">
      <alignment horizontal="center" vertical="center" wrapText="1"/>
    </xf>
    <xf numFmtId="16" fontId="110" fillId="0" borderId="0" xfId="0" applyNumberFormat="1" applyFont="1" applyFill="1" applyBorder="1" applyAlignment="1">
      <alignment horizontal="center" vertical="center" wrapText="1"/>
    </xf>
    <xf numFmtId="16" fontId="110" fillId="29" borderId="63" xfId="0" applyNumberFormat="1" applyFont="1" applyFill="1" applyBorder="1" applyAlignment="1">
      <alignment horizontal="center" vertical="center" wrapText="1"/>
    </xf>
    <xf numFmtId="16" fontId="110" fillId="0" borderId="63" xfId="0" applyNumberFormat="1" applyFont="1" applyFill="1" applyBorder="1" applyAlignment="1">
      <alignment horizontal="center"/>
    </xf>
    <xf numFmtId="16" fontId="76" fillId="37" borderId="7" xfId="0" applyNumberFormat="1" applyFont="1" applyFill="1" applyBorder="1" applyAlignment="1">
      <alignment horizontal="center" vertical="center" wrapText="1"/>
    </xf>
    <xf numFmtId="0" fontId="181" fillId="16" borderId="0" xfId="0" applyFont="1" applyFill="1" applyBorder="1" applyAlignment="1">
      <alignment horizontal="center"/>
    </xf>
    <xf numFmtId="0" fontId="76" fillId="25" borderId="0" xfId="0" applyFont="1" applyFill="1"/>
    <xf numFmtId="16" fontId="87" fillId="0" borderId="7" xfId="0" applyNumberFormat="1" applyFont="1" applyFill="1" applyBorder="1" applyAlignment="1">
      <alignment horizontal="left"/>
    </xf>
    <xf numFmtId="16" fontId="87" fillId="30" borderId="7" xfId="0" applyNumberFormat="1" applyFont="1" applyFill="1" applyBorder="1" applyAlignment="1">
      <alignment horizontal="left"/>
    </xf>
    <xf numFmtId="16" fontId="87" fillId="30" borderId="7" xfId="0" applyNumberFormat="1" applyFont="1" applyFill="1" applyBorder="1" applyAlignment="1">
      <alignment horizontal="center"/>
    </xf>
    <xf numFmtId="16" fontId="76" fillId="9" borderId="0" xfId="0" applyNumberFormat="1" applyFont="1" applyFill="1" applyBorder="1" applyAlignment="1">
      <alignment horizontal="center" vertical="center" wrapText="1"/>
    </xf>
    <xf numFmtId="16" fontId="213" fillId="17" borderId="0" xfId="0" applyNumberFormat="1" applyFont="1" applyFill="1" applyBorder="1" applyAlignment="1">
      <alignment horizontal="center" vertical="center" wrapText="1"/>
    </xf>
    <xf numFmtId="16" fontId="76" fillId="32" borderId="0" xfId="0" applyNumberFormat="1" applyFont="1" applyFill="1" applyBorder="1" applyAlignment="1">
      <alignment horizontal="center" vertical="center" wrapText="1"/>
    </xf>
    <xf numFmtId="16" fontId="77" fillId="0" borderId="0" xfId="0" applyNumberFormat="1" applyFont="1" applyFill="1" applyBorder="1" applyAlignment="1">
      <alignment horizontal="center"/>
    </xf>
    <xf numFmtId="16" fontId="77" fillId="30" borderId="0" xfId="0" applyNumberFormat="1" applyFont="1" applyFill="1" applyBorder="1" applyAlignment="1">
      <alignment horizontal="center"/>
    </xf>
    <xf numFmtId="0" fontId="0" fillId="0" borderId="0" xfId="0" applyFont="1"/>
    <xf numFmtId="16" fontId="223" fillId="0" borderId="54" xfId="0" applyNumberFormat="1" applyFont="1" applyFill="1" applyBorder="1" applyAlignment="1">
      <alignment horizontal="left" vertical="center"/>
    </xf>
    <xf numFmtId="168" fontId="223" fillId="0" borderId="39" xfId="0" applyNumberFormat="1" applyFont="1" applyFill="1" applyBorder="1" applyAlignment="1">
      <alignment horizontal="center" vertical="center"/>
    </xf>
    <xf numFmtId="16" fontId="223" fillId="0" borderId="39" xfId="0" applyNumberFormat="1" applyFont="1" applyFill="1" applyBorder="1" applyAlignment="1">
      <alignment horizontal="center"/>
    </xf>
    <xf numFmtId="16" fontId="223" fillId="33" borderId="55" xfId="0" applyNumberFormat="1" applyFont="1" applyFill="1" applyBorder="1" applyAlignment="1">
      <alignment horizontal="center"/>
    </xf>
    <xf numFmtId="0" fontId="199" fillId="0" borderId="7" xfId="0" applyFont="1" applyFill="1" applyBorder="1" applyAlignment="1">
      <alignment horizontal="left"/>
    </xf>
    <xf numFmtId="169" fontId="212" fillId="0" borderId="7" xfId="0" quotePrefix="1" applyNumberFormat="1" applyFont="1" applyFill="1" applyBorder="1" applyAlignment="1">
      <alignment horizontal="left"/>
    </xf>
    <xf numFmtId="167" fontId="199" fillId="0" borderId="7" xfId="0" quotePrefix="1" applyNumberFormat="1" applyFont="1" applyFill="1" applyBorder="1" applyAlignment="1">
      <alignment horizontal="left"/>
    </xf>
    <xf numFmtId="0" fontId="86" fillId="13" borderId="57" xfId="0" applyFont="1" applyFill="1" applyBorder="1" applyAlignment="1">
      <alignment horizontal="center" vertical="center" wrapText="1"/>
    </xf>
    <xf numFmtId="16" fontId="88" fillId="0" borderId="12" xfId="0" applyNumberFormat="1" applyFont="1" applyFill="1" applyBorder="1" applyAlignment="1">
      <alignment horizontal="center"/>
    </xf>
    <xf numFmtId="16" fontId="86" fillId="24" borderId="53" xfId="0" applyNumberFormat="1" applyFont="1" applyFill="1" applyBorder="1" applyAlignment="1">
      <alignment horizontal="center"/>
    </xf>
    <xf numFmtId="16" fontId="223" fillId="24" borderId="55" xfId="0" applyNumberFormat="1" applyFont="1" applyFill="1" applyBorder="1" applyAlignment="1">
      <alignment horizontal="center"/>
    </xf>
    <xf numFmtId="0" fontId="128" fillId="0" borderId="0" xfId="2" applyFont="1"/>
    <xf numFmtId="0" fontId="37" fillId="0" borderId="7" xfId="0" quotePrefix="1" applyFont="1" applyBorder="1"/>
    <xf numFmtId="0" fontId="217" fillId="0" borderId="0" xfId="0" applyFont="1"/>
    <xf numFmtId="0" fontId="215" fillId="30" borderId="19" xfId="0" applyFont="1" applyFill="1" applyBorder="1" applyAlignment="1"/>
    <xf numFmtId="0" fontId="215" fillId="30" borderId="20" xfId="0" applyFont="1" applyFill="1" applyBorder="1" applyAlignment="1"/>
    <xf numFmtId="16" fontId="112" fillId="29" borderId="30" xfId="0" applyNumberFormat="1" applyFont="1" applyFill="1" applyBorder="1" applyAlignment="1">
      <alignment horizontal="center"/>
    </xf>
    <xf numFmtId="16" fontId="221" fillId="29" borderId="30" xfId="0" applyNumberFormat="1" applyFont="1" applyFill="1" applyBorder="1" applyAlignment="1">
      <alignment horizontal="center"/>
    </xf>
    <xf numFmtId="16" fontId="112" fillId="0" borderId="30" xfId="0" applyNumberFormat="1" applyFont="1" applyFill="1" applyBorder="1" applyAlignment="1">
      <alignment horizontal="center"/>
    </xf>
    <xf numFmtId="0" fontId="76" fillId="25" borderId="0" xfId="23" applyFont="1" applyFill="1" applyBorder="1">
      <alignment vertical="center"/>
    </xf>
    <xf numFmtId="16" fontId="37" fillId="0" borderId="7" xfId="0" applyNumberFormat="1" applyFont="1" applyBorder="1" applyAlignment="1">
      <alignment horizontal="center"/>
    </xf>
    <xf numFmtId="16" fontId="77" fillId="24" borderId="7" xfId="0" applyNumberFormat="1" applyFont="1" applyFill="1" applyBorder="1" applyAlignment="1">
      <alignment horizontal="center"/>
    </xf>
    <xf numFmtId="0" fontId="229" fillId="24" borderId="7" xfId="0" applyFont="1" applyFill="1" applyBorder="1" applyAlignment="1">
      <alignment horizontal="left" vertical="center" wrapText="1"/>
    </xf>
    <xf numFmtId="0" fontId="14" fillId="0" borderId="13" xfId="1" applyFill="1" applyBorder="1" applyAlignment="1" applyProtection="1">
      <alignment horizontal="left" vertical="center" wrapText="1"/>
    </xf>
    <xf numFmtId="0" fontId="14" fillId="0" borderId="14" xfId="1" applyFill="1" applyBorder="1" applyAlignment="1" applyProtection="1">
      <alignment horizontal="left" vertical="center" wrapText="1"/>
    </xf>
    <xf numFmtId="0" fontId="229" fillId="24" borderId="7" xfId="0" applyFont="1" applyFill="1" applyBorder="1" applyAlignment="1">
      <alignment horizontal="center" vertical="center" wrapText="1"/>
    </xf>
    <xf numFmtId="0" fontId="232" fillId="0" borderId="85" xfId="0" applyFont="1" applyBorder="1" applyAlignment="1">
      <alignment horizontal="center" vertical="center" shrinkToFit="1"/>
    </xf>
    <xf numFmtId="0" fontId="232" fillId="0" borderId="86" xfId="0" applyFont="1" applyBorder="1" applyAlignment="1">
      <alignment horizontal="center" vertical="center" shrinkToFit="1"/>
    </xf>
    <xf numFmtId="0" fontId="232" fillId="0" borderId="87" xfId="0" applyFont="1" applyBorder="1" applyAlignment="1">
      <alignment horizontal="center" vertical="center" shrinkToFit="1"/>
    </xf>
    <xf numFmtId="0" fontId="232" fillId="0" borderId="88" xfId="0" applyFont="1" applyBorder="1" applyAlignment="1">
      <alignment horizontal="center" vertical="center" shrinkToFit="1"/>
    </xf>
    <xf numFmtId="0" fontId="0" fillId="0" borderId="85" xfId="0" applyBorder="1" applyAlignment="1">
      <alignment horizontal="center" shrinkToFit="1"/>
    </xf>
    <xf numFmtId="0" fontId="231" fillId="0" borderId="88" xfId="0" applyFont="1" applyBorder="1" applyAlignment="1">
      <alignment horizontal="center" vertical="center" shrinkToFit="1"/>
    </xf>
    <xf numFmtId="0" fontId="232" fillId="0" borderId="88" xfId="0" applyFont="1" applyBorder="1" applyAlignment="1">
      <alignment horizontal="center" vertical="center" wrapText="1" shrinkToFit="1"/>
    </xf>
    <xf numFmtId="0" fontId="231" fillId="0" borderId="85" xfId="0" applyFont="1" applyBorder="1" applyAlignment="1">
      <alignment horizontal="center" vertical="center" shrinkToFit="1"/>
    </xf>
    <xf numFmtId="0" fontId="231" fillId="0" borderId="86" xfId="0" applyFont="1" applyBorder="1" applyAlignment="1">
      <alignment horizontal="center" vertical="center" shrinkToFit="1"/>
    </xf>
    <xf numFmtId="0" fontId="231" fillId="0" borderId="87" xfId="0" applyFont="1" applyBorder="1" applyAlignment="1">
      <alignment horizontal="center" vertical="center" shrinkToFit="1"/>
    </xf>
    <xf numFmtId="0" fontId="0" fillId="0" borderId="87" xfId="0" applyBorder="1" applyAlignment="1">
      <alignment horizontal="center" shrinkToFit="1"/>
    </xf>
    <xf numFmtId="0" fontId="231" fillId="0" borderId="92" xfId="0" applyFont="1" applyBorder="1" applyAlignment="1">
      <alignment horizontal="center" vertical="center" shrinkToFit="1"/>
    </xf>
    <xf numFmtId="0" fontId="232" fillId="0" borderId="86" xfId="0" applyFont="1" applyBorder="1" applyAlignment="1">
      <alignment horizontal="center" vertical="center" wrapText="1" shrinkToFit="1"/>
    </xf>
    <xf numFmtId="0" fontId="232" fillId="0" borderId="89" xfId="0" applyFont="1" applyBorder="1" applyAlignment="1">
      <alignment horizontal="center" vertical="center" shrinkToFit="1"/>
    </xf>
    <xf numFmtId="0" fontId="232" fillId="0" borderId="90" xfId="0" applyFont="1" applyBorder="1" applyAlignment="1">
      <alignment horizontal="center" vertical="center" shrinkToFit="1"/>
    </xf>
    <xf numFmtId="0" fontId="232" fillId="0" borderId="92" xfId="0" applyFont="1" applyBorder="1" applyAlignment="1">
      <alignment horizontal="center" vertical="center" shrinkToFit="1"/>
    </xf>
    <xf numFmtId="0" fontId="231" fillId="0" borderId="90" xfId="0" applyFont="1" applyBorder="1" applyAlignment="1">
      <alignment horizontal="center" vertical="center" shrinkToFit="1"/>
    </xf>
    <xf numFmtId="0" fontId="231" fillId="41" borderId="88" xfId="0" applyFont="1" applyFill="1" applyBorder="1" applyAlignment="1">
      <alignment horizontal="center" vertical="center" shrinkToFit="1"/>
    </xf>
    <xf numFmtId="0" fontId="0" fillId="0" borderId="86" xfId="0" applyBorder="1" applyAlignment="1">
      <alignment horizontal="center" shrinkToFit="1"/>
    </xf>
    <xf numFmtId="20" fontId="232" fillId="0" borderId="88" xfId="0" applyNumberFormat="1" applyFont="1" applyBorder="1" applyAlignment="1">
      <alignment horizontal="center" vertical="center" shrinkToFit="1"/>
    </xf>
    <xf numFmtId="0" fontId="232" fillId="0" borderId="87" xfId="0" applyFont="1" applyBorder="1" applyAlignment="1">
      <alignment horizontal="center" vertical="center" wrapText="1" shrinkToFit="1"/>
    </xf>
    <xf numFmtId="0" fontId="0" fillId="0" borderId="93" xfId="0" applyBorder="1" applyAlignment="1">
      <alignment horizontal="center" vertical="center" shrinkToFit="1"/>
    </xf>
    <xf numFmtId="0" fontId="231" fillId="0" borderId="96" xfId="0" applyFont="1" applyBorder="1" applyAlignment="1">
      <alignment horizontal="center" vertical="center" shrinkToFit="1"/>
    </xf>
    <xf numFmtId="0" fontId="231" fillId="0" borderId="93" xfId="0" applyFont="1" applyBorder="1" applyAlignment="1">
      <alignment horizontal="center" vertical="center" shrinkToFit="1"/>
    </xf>
    <xf numFmtId="0" fontId="231" fillId="41" borderId="94" xfId="0" applyFont="1" applyFill="1" applyBorder="1" applyAlignment="1">
      <alignment horizontal="center" vertical="center" shrinkToFit="1"/>
    </xf>
    <xf numFmtId="0" fontId="231" fillId="0" borderId="94" xfId="0" applyFont="1" applyBorder="1" applyAlignment="1">
      <alignment horizontal="center" vertical="center" shrinkToFit="1"/>
    </xf>
    <xf numFmtId="0" fontId="14" fillId="21" borderId="85" xfId="1" applyFill="1" applyBorder="1" applyAlignment="1" applyProtection="1">
      <alignment horizontal="center" vertical="center" shrinkToFit="1"/>
    </xf>
    <xf numFmtId="0" fontId="14" fillId="21" borderId="86" xfId="1" applyFill="1" applyBorder="1" applyAlignment="1" applyProtection="1">
      <alignment horizontal="center" vertical="center" shrinkToFit="1"/>
    </xf>
    <xf numFmtId="0" fontId="14" fillId="21" borderId="91" xfId="1" applyFill="1" applyBorder="1" applyAlignment="1" applyProtection="1">
      <alignment horizontal="center" vertical="center" shrinkToFit="1"/>
    </xf>
    <xf numFmtId="0" fontId="14" fillId="21" borderId="88" xfId="1" applyFill="1" applyBorder="1" applyAlignment="1" applyProtection="1">
      <alignment horizontal="center" vertical="center" shrinkToFit="1"/>
    </xf>
    <xf numFmtId="0" fontId="14" fillId="21" borderId="96" xfId="1" applyFill="1" applyBorder="1" applyAlignment="1" applyProtection="1">
      <alignment horizontal="center" vertical="center" shrinkToFit="1"/>
    </xf>
    <xf numFmtId="0" fontId="231" fillId="14" borderId="89" xfId="0" applyFont="1" applyFill="1" applyBorder="1" applyAlignment="1">
      <alignment horizontal="center" vertical="center" shrinkToFit="1"/>
    </xf>
    <xf numFmtId="0" fontId="231" fillId="14" borderId="90" xfId="0" applyFont="1" applyFill="1" applyBorder="1" applyAlignment="1">
      <alignment horizontal="center" vertical="center" shrinkToFit="1"/>
    </xf>
    <xf numFmtId="0" fontId="231" fillId="14" borderId="91" xfId="0" applyFont="1" applyFill="1" applyBorder="1" applyAlignment="1">
      <alignment horizontal="center" vertical="center" shrinkToFit="1"/>
    </xf>
    <xf numFmtId="0" fontId="231" fillId="14" borderId="86" xfId="0" applyFont="1" applyFill="1" applyBorder="1" applyAlignment="1">
      <alignment horizontal="center" vertical="center" wrapText="1" shrinkToFit="1"/>
    </xf>
    <xf numFmtId="0" fontId="231" fillId="14" borderId="92" xfId="0" applyFont="1" applyFill="1" applyBorder="1" applyAlignment="1">
      <alignment horizontal="center" vertical="center" shrinkToFit="1"/>
    </xf>
    <xf numFmtId="0" fontId="231" fillId="14" borderId="86" xfId="0" applyFont="1" applyFill="1" applyBorder="1" applyAlignment="1">
      <alignment horizontal="center" vertical="center" shrinkToFit="1"/>
    </xf>
    <xf numFmtId="0" fontId="231" fillId="14" borderId="85" xfId="0" applyFont="1" applyFill="1" applyBorder="1" applyAlignment="1">
      <alignment horizontal="center" vertical="center" shrinkToFit="1"/>
    </xf>
    <xf numFmtId="0" fontId="231" fillId="34" borderId="88" xfId="0" applyFont="1" applyFill="1" applyBorder="1" applyAlignment="1">
      <alignment horizontal="center" vertical="center" shrinkToFit="1"/>
    </xf>
    <xf numFmtId="0" fontId="231" fillId="34" borderId="86" xfId="0" applyFont="1" applyFill="1" applyBorder="1" applyAlignment="1">
      <alignment horizontal="center" vertical="center" shrinkToFit="1"/>
    </xf>
    <xf numFmtId="20" fontId="231" fillId="34" borderId="88" xfId="0" applyNumberFormat="1" applyFont="1" applyFill="1" applyBorder="1" applyAlignment="1">
      <alignment horizontal="center" vertical="center" shrinkToFit="1"/>
    </xf>
    <xf numFmtId="0" fontId="231" fillId="34" borderId="86" xfId="0" applyFont="1" applyFill="1" applyBorder="1" applyAlignment="1">
      <alignment horizontal="center" vertical="center" wrapText="1" shrinkToFit="1"/>
    </xf>
    <xf numFmtId="0" fontId="231" fillId="34" borderId="91" xfId="0" applyFont="1" applyFill="1" applyBorder="1" applyAlignment="1">
      <alignment horizontal="center" vertical="center" shrinkToFit="1"/>
    </xf>
    <xf numFmtId="0" fontId="231" fillId="34" borderId="85" xfId="0" applyFont="1" applyFill="1" applyBorder="1" applyAlignment="1">
      <alignment horizontal="center" vertical="center" shrinkToFit="1"/>
    </xf>
    <xf numFmtId="0" fontId="231" fillId="34" borderId="90" xfId="0" applyFont="1" applyFill="1" applyBorder="1" applyAlignment="1">
      <alignment horizontal="center" vertical="center" shrinkToFit="1"/>
    </xf>
    <xf numFmtId="0" fontId="231" fillId="34" borderId="87" xfId="0" applyFont="1" applyFill="1" applyBorder="1" applyAlignment="1">
      <alignment horizontal="center" vertical="center" shrinkToFit="1"/>
    </xf>
    <xf numFmtId="0" fontId="231" fillId="19" borderId="88" xfId="0" applyFont="1" applyFill="1" applyBorder="1" applyAlignment="1">
      <alignment vertical="center" shrinkToFit="1"/>
    </xf>
    <xf numFmtId="0" fontId="231" fillId="19" borderId="86" xfId="0" applyFont="1" applyFill="1" applyBorder="1" applyAlignment="1">
      <alignment horizontal="center" vertical="center" shrinkToFit="1"/>
    </xf>
    <xf numFmtId="0" fontId="231" fillId="19" borderId="87" xfId="0" applyFont="1" applyFill="1" applyBorder="1" applyAlignment="1">
      <alignment horizontal="center" vertical="center" shrinkToFit="1"/>
    </xf>
    <xf numFmtId="0" fontId="231" fillId="19" borderId="90" xfId="0" applyFont="1" applyFill="1" applyBorder="1" applyAlignment="1">
      <alignment horizontal="center" vertical="center" shrinkToFit="1"/>
    </xf>
    <xf numFmtId="0" fontId="231" fillId="29" borderId="86" xfId="0" applyFont="1" applyFill="1" applyBorder="1" applyAlignment="1">
      <alignment horizontal="center" vertical="center" shrinkToFit="1"/>
    </xf>
    <xf numFmtId="0" fontId="231" fillId="29" borderId="94" xfId="0" applyFont="1" applyFill="1" applyBorder="1" applyAlignment="1">
      <alignment horizontal="center" vertical="center" shrinkToFit="1"/>
    </xf>
    <xf numFmtId="0" fontId="231" fillId="29" borderId="95" xfId="0" applyFont="1" applyFill="1" applyBorder="1" applyAlignment="1">
      <alignment horizontal="center" vertical="center" shrinkToFit="1"/>
    </xf>
    <xf numFmtId="0" fontId="231" fillId="29" borderId="88" xfId="0" applyFont="1" applyFill="1" applyBorder="1" applyAlignment="1">
      <alignment horizontal="center" vertical="center" shrinkToFit="1"/>
    </xf>
    <xf numFmtId="0" fontId="231" fillId="25" borderId="87" xfId="0" applyFont="1" applyFill="1" applyBorder="1" applyAlignment="1">
      <alignment horizontal="center" vertical="center" shrinkToFit="1"/>
    </xf>
    <xf numFmtId="0" fontId="231" fillId="25" borderId="88" xfId="0" applyFont="1" applyFill="1" applyBorder="1" applyAlignment="1">
      <alignment horizontal="center" vertical="center" shrinkToFit="1"/>
    </xf>
    <xf numFmtId="0" fontId="14" fillId="21" borderId="7" xfId="1" applyFill="1" applyBorder="1" applyAlignment="1" applyProtection="1">
      <alignment horizontal="center" vertical="center" shrinkToFit="1"/>
    </xf>
    <xf numFmtId="0" fontId="231" fillId="14" borderId="7" xfId="0" applyFont="1" applyFill="1" applyBorder="1" applyAlignment="1">
      <alignment horizontal="center" vertical="center" shrinkToFit="1"/>
    </xf>
    <xf numFmtId="0" fontId="231" fillId="34" borderId="7" xfId="0" applyFont="1" applyFill="1" applyBorder="1" applyAlignment="1">
      <alignment horizontal="center" vertical="center" shrinkToFit="1"/>
    </xf>
    <xf numFmtId="0" fontId="231" fillId="19" borderId="7" xfId="0" applyFont="1" applyFill="1" applyBorder="1" applyAlignment="1">
      <alignment vertical="center" shrinkToFit="1"/>
    </xf>
    <xf numFmtId="0" fontId="231" fillId="17" borderId="7" xfId="0" applyFont="1" applyFill="1" applyBorder="1" applyAlignment="1">
      <alignment horizontal="center" vertical="center" shrinkToFit="1"/>
    </xf>
    <xf numFmtId="0" fontId="231" fillId="29" borderId="7" xfId="0" applyFont="1" applyFill="1" applyBorder="1" applyAlignment="1">
      <alignment horizontal="center" vertical="center" shrinkToFit="1"/>
    </xf>
    <xf numFmtId="0" fontId="231" fillId="25" borderId="7" xfId="0" applyFont="1" applyFill="1" applyBorder="1" applyAlignment="1">
      <alignment horizontal="center" vertical="center" shrinkToFit="1"/>
    </xf>
    <xf numFmtId="0" fontId="231" fillId="41" borderId="7" xfId="0" applyFont="1" applyFill="1" applyBorder="1" applyAlignment="1">
      <alignment horizontal="center" vertical="center" shrinkToFit="1"/>
    </xf>
    <xf numFmtId="0" fontId="233" fillId="0" borderId="7" xfId="0" applyFont="1" applyBorder="1" applyAlignment="1">
      <alignment horizontal="center" vertical="center"/>
    </xf>
    <xf numFmtId="0" fontId="226" fillId="0" borderId="7" xfId="0" applyFont="1" applyFill="1" applyBorder="1" applyAlignment="1">
      <alignment horizontal="center" vertical="center" shrinkToFit="1"/>
    </xf>
    <xf numFmtId="0" fontId="232" fillId="0" borderId="91" xfId="0" applyFont="1" applyBorder="1" applyAlignment="1">
      <alignment horizontal="center" vertical="center" shrinkToFit="1"/>
    </xf>
    <xf numFmtId="0" fontId="226" fillId="36" borderId="7" xfId="0" applyFont="1" applyFill="1" applyBorder="1" applyAlignment="1">
      <alignment horizontal="center" vertical="center" shrinkToFit="1"/>
    </xf>
    <xf numFmtId="0" fontId="80" fillId="29" borderId="7" xfId="0" applyFont="1" applyFill="1" applyBorder="1" applyAlignment="1">
      <alignment horizontal="center"/>
    </xf>
    <xf numFmtId="0" fontId="14" fillId="40" borderId="28" xfId="1" applyFill="1" applyBorder="1" applyAlignment="1" applyProtection="1">
      <alignment horizontal="center" vertical="center" wrapText="1" shrinkToFit="1"/>
    </xf>
    <xf numFmtId="0" fontId="14" fillId="40" borderId="28" xfId="1" applyFill="1" applyBorder="1" applyAlignment="1" applyProtection="1">
      <alignment horizontal="center" vertical="center" shrinkToFit="1"/>
    </xf>
    <xf numFmtId="0" fontId="14" fillId="40" borderId="29" xfId="1" applyFill="1" applyBorder="1" applyAlignment="1" applyProtection="1">
      <alignment horizontal="center" vertical="center" wrapText="1" shrinkToFit="1"/>
    </xf>
    <xf numFmtId="0" fontId="14" fillId="40" borderId="84" xfId="1" applyFill="1" applyBorder="1" applyAlignment="1" applyProtection="1">
      <alignment horizontal="center" vertical="center" wrapText="1" shrinkToFit="1"/>
    </xf>
    <xf numFmtId="0" fontId="14" fillId="21" borderId="89" xfId="1" applyFill="1" applyBorder="1" applyAlignment="1" applyProtection="1">
      <alignment horizontal="center" vertical="center" shrinkToFit="1"/>
    </xf>
    <xf numFmtId="0" fontId="231" fillId="34" borderId="92" xfId="0" applyFont="1" applyFill="1" applyBorder="1" applyAlignment="1">
      <alignment horizontal="center" vertical="center" shrinkToFit="1"/>
    </xf>
    <xf numFmtId="0" fontId="230" fillId="21" borderId="7" xfId="0" applyFont="1" applyFill="1" applyBorder="1" applyAlignment="1">
      <alignment horizontal="center" vertical="center" shrinkToFit="1"/>
    </xf>
    <xf numFmtId="0" fontId="14" fillId="0" borderId="7" xfId="1" applyBorder="1" applyAlignment="1" applyProtection="1">
      <alignment horizontal="center" vertical="center"/>
    </xf>
    <xf numFmtId="0" fontId="14" fillId="0" borderId="7" xfId="1" applyFill="1" applyBorder="1" applyAlignment="1" applyProtection="1">
      <alignment horizontal="center" vertical="center"/>
    </xf>
    <xf numFmtId="0" fontId="14" fillId="0" borderId="0" xfId="1" applyAlignment="1" applyProtection="1"/>
    <xf numFmtId="0" fontId="222" fillId="0" borderId="0" xfId="3" applyFont="1" applyFill="1" applyBorder="1" applyAlignment="1" applyProtection="1">
      <alignment horizontal="left" vertical="center"/>
      <protection locked="0"/>
    </xf>
    <xf numFmtId="16" fontId="112" fillId="29" borderId="0" xfId="0" applyNumberFormat="1" applyFont="1" applyFill="1" applyBorder="1" applyAlignment="1">
      <alignment horizontal="center" vertical="center" wrapText="1"/>
    </xf>
    <xf numFmtId="16" fontId="195" fillId="29" borderId="0" xfId="0" applyNumberFormat="1" applyFont="1" applyFill="1" applyBorder="1" applyAlignment="1">
      <alignment horizontal="center" vertical="center" wrapText="1"/>
    </xf>
    <xf numFmtId="16" fontId="193" fillId="29" borderId="0" xfId="0" applyNumberFormat="1" applyFont="1" applyFill="1" applyBorder="1" applyAlignment="1">
      <alignment horizontal="center" vertical="center" wrapText="1"/>
    </xf>
    <xf numFmtId="16" fontId="110" fillId="29" borderId="0" xfId="0" applyNumberFormat="1" applyFont="1" applyFill="1" applyBorder="1" applyAlignment="1">
      <alignment horizontal="center" vertical="center" wrapText="1"/>
    </xf>
    <xf numFmtId="16" fontId="112" fillId="29" borderId="63" xfId="0" applyNumberFormat="1" applyFont="1" applyFill="1" applyBorder="1" applyAlignment="1">
      <alignment horizontal="center" vertical="center" wrapText="1"/>
    </xf>
    <xf numFmtId="16" fontId="193" fillId="29" borderId="6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6" fillId="9" borderId="7" xfId="0" applyFont="1" applyFill="1" applyBorder="1" applyAlignment="1">
      <alignment horizontal="center" vertical="center" wrapText="1"/>
    </xf>
    <xf numFmtId="0" fontId="231" fillId="0" borderId="86" xfId="0" applyFont="1" applyFill="1" applyBorder="1" applyAlignment="1">
      <alignment horizontal="center" vertical="center" shrinkToFit="1"/>
    </xf>
    <xf numFmtId="0" fontId="231" fillId="0" borderId="85" xfId="0" applyFont="1" applyFill="1" applyBorder="1" applyAlignment="1">
      <alignment horizontal="center" vertical="center" shrinkToFit="1"/>
    </xf>
    <xf numFmtId="0" fontId="231" fillId="0" borderId="88" xfId="0" applyFont="1" applyFill="1" applyBorder="1" applyAlignment="1">
      <alignment horizontal="center" vertical="center" shrinkToFit="1"/>
    </xf>
    <xf numFmtId="0" fontId="232" fillId="0" borderId="88" xfId="0" applyFont="1" applyFill="1" applyBorder="1" applyAlignment="1">
      <alignment horizontal="center" vertical="center" shrinkToFit="1"/>
    </xf>
    <xf numFmtId="0" fontId="231" fillId="0" borderId="86" xfId="0" applyFont="1" applyFill="1" applyBorder="1" applyAlignment="1">
      <alignment horizontal="center" vertical="center" wrapText="1" shrinkToFit="1"/>
    </xf>
    <xf numFmtId="0" fontId="231" fillId="42" borderId="85" xfId="0" applyFont="1" applyFill="1" applyBorder="1" applyAlignment="1">
      <alignment horizontal="center" vertical="center" shrinkToFit="1"/>
    </xf>
    <xf numFmtId="0" fontId="0" fillId="42" borderId="7" xfId="0" applyFill="1" applyBorder="1"/>
    <xf numFmtId="0" fontId="228" fillId="0" borderId="7" xfId="0" applyFont="1" applyFill="1" applyBorder="1" applyAlignment="1">
      <alignment horizontal="center" vertical="center" wrapText="1"/>
    </xf>
    <xf numFmtId="0" fontId="201" fillId="14" borderId="19" xfId="0" applyFont="1" applyFill="1" applyBorder="1" applyAlignment="1">
      <alignment horizontal="left"/>
    </xf>
    <xf numFmtId="0" fontId="201" fillId="14" borderId="20" xfId="0" applyFont="1" applyFill="1" applyBorder="1" applyAlignment="1">
      <alignment horizontal="left"/>
    </xf>
    <xf numFmtId="0" fontId="211" fillId="14" borderId="17" xfId="0" applyFont="1" applyFill="1" applyBorder="1" applyAlignment="1">
      <alignment horizontal="left"/>
    </xf>
    <xf numFmtId="0" fontId="200" fillId="14" borderId="17" xfId="0" applyFont="1" applyFill="1" applyBorder="1" applyAlignment="1">
      <alignment horizontal="left"/>
    </xf>
    <xf numFmtId="0" fontId="241" fillId="25" borderId="20" xfId="0" applyFont="1" applyFill="1" applyBorder="1" applyAlignment="1"/>
    <xf numFmtId="16" fontId="76" fillId="43" borderId="26" xfId="0" applyNumberFormat="1" applyFont="1" applyFill="1" applyBorder="1" applyAlignment="1">
      <alignment horizontal="center" wrapText="1"/>
    </xf>
    <xf numFmtId="16" fontId="76" fillId="43" borderId="7" xfId="0" applyNumberFormat="1" applyFont="1" applyFill="1" applyBorder="1" applyAlignment="1">
      <alignment horizontal="center"/>
    </xf>
    <xf numFmtId="16" fontId="76" fillId="17" borderId="7" xfId="0" applyNumberFormat="1" applyFont="1" applyFill="1" applyBorder="1" applyAlignment="1">
      <alignment horizontal="center"/>
    </xf>
    <xf numFmtId="16" fontId="76" fillId="32" borderId="7" xfId="0" applyNumberFormat="1" applyFont="1" applyFill="1" applyBorder="1" applyAlignment="1">
      <alignment horizontal="center"/>
    </xf>
    <xf numFmtId="0" fontId="199" fillId="0" borderId="30" xfId="0" applyFont="1" applyFill="1" applyBorder="1" applyAlignment="1">
      <alignment horizontal="left"/>
    </xf>
    <xf numFmtId="167" fontId="199" fillId="0" borderId="7" xfId="0" applyNumberFormat="1" applyFont="1" applyFill="1" applyBorder="1" applyAlignment="1">
      <alignment horizontal="center"/>
    </xf>
    <xf numFmtId="0" fontId="242" fillId="14" borderId="17" xfId="0" applyFont="1" applyFill="1" applyBorder="1" applyAlignment="1">
      <alignment horizontal="left"/>
    </xf>
    <xf numFmtId="0" fontId="243" fillId="14" borderId="17" xfId="0" applyFont="1" applyFill="1" applyBorder="1" applyAlignment="1">
      <alignment horizontal="left"/>
    </xf>
    <xf numFmtId="0" fontId="179" fillId="14" borderId="0" xfId="0" quotePrefix="1" applyFont="1" applyFill="1" applyBorder="1" applyAlignment="1"/>
    <xf numFmtId="0" fontId="179" fillId="14" borderId="0" xfId="0" applyFont="1" applyFill="1" applyBorder="1" applyAlignment="1"/>
    <xf numFmtId="0" fontId="179" fillId="14" borderId="20" xfId="0" quotePrefix="1" applyFont="1" applyFill="1" applyBorder="1" applyAlignment="1">
      <alignment horizontal="left"/>
    </xf>
    <xf numFmtId="0" fontId="179" fillId="14" borderId="20" xfId="0" applyFont="1" applyFill="1" applyBorder="1" applyAlignment="1">
      <alignment horizontal="left"/>
    </xf>
    <xf numFmtId="0" fontId="232" fillId="0" borderId="37" xfId="0" applyFont="1" applyBorder="1" applyAlignment="1">
      <alignment horizontal="center" vertical="center" shrinkToFit="1"/>
    </xf>
    <xf numFmtId="0" fontId="14" fillId="0" borderId="90" xfId="1" applyFill="1" applyBorder="1" applyAlignment="1" applyProtection="1">
      <alignment horizontal="center" vertical="center" shrinkToFit="1"/>
    </xf>
    <xf numFmtId="0" fontId="231" fillId="24" borderId="7" xfId="0" applyFont="1" applyFill="1" applyBorder="1" applyAlignment="1">
      <alignment horizontal="center" vertical="center" shrinkToFit="1"/>
    </xf>
    <xf numFmtId="0" fontId="0" fillId="32" borderId="7" xfId="0" applyFill="1" applyBorder="1"/>
    <xf numFmtId="0" fontId="231" fillId="24" borderId="86" xfId="0" applyFont="1" applyFill="1" applyBorder="1" applyAlignment="1">
      <alignment horizontal="center" vertical="center" shrinkToFit="1"/>
    </xf>
    <xf numFmtId="0" fontId="231" fillId="32" borderId="86" xfId="0" applyFont="1" applyFill="1" applyBorder="1" applyAlignment="1">
      <alignment horizontal="center" vertical="center" shrinkToFit="1"/>
    </xf>
    <xf numFmtId="0" fontId="14" fillId="40" borderId="7" xfId="1" applyFill="1" applyBorder="1" applyAlignment="1" applyProtection="1">
      <alignment horizontal="center" vertical="center" wrapText="1" shrinkToFit="1"/>
    </xf>
    <xf numFmtId="0" fontId="14" fillId="0" borderId="91" xfId="1" applyFill="1" applyBorder="1" applyAlignment="1" applyProtection="1">
      <alignment horizontal="center" vertical="center" shrinkToFit="1"/>
    </xf>
    <xf numFmtId="0" fontId="77" fillId="24" borderId="30" xfId="0" applyFont="1" applyFill="1" applyBorder="1" applyAlignment="1">
      <alignment horizontal="left"/>
    </xf>
    <xf numFmtId="0" fontId="187" fillId="0" borderId="0" xfId="0" applyFont="1"/>
    <xf numFmtId="0" fontId="233" fillId="25" borderId="0" xfId="0" applyFont="1" applyFill="1"/>
    <xf numFmtId="0" fontId="37" fillId="0" borderId="30" xfId="0" applyFont="1" applyBorder="1"/>
    <xf numFmtId="0" fontId="37" fillId="0" borderId="37" xfId="0" applyFont="1" applyBorder="1"/>
    <xf numFmtId="0" fontId="14" fillId="0" borderId="37" xfId="1" applyBorder="1" applyAlignment="1" applyProtection="1"/>
    <xf numFmtId="0" fontId="77" fillId="0" borderId="0" xfId="2" applyFont="1" applyBorder="1"/>
    <xf numFmtId="0" fontId="187" fillId="0" borderId="0" xfId="0" applyFont="1" applyFill="1"/>
    <xf numFmtId="0" fontId="228" fillId="0" borderId="7" xfId="0" applyNumberFormat="1" applyFont="1" applyFill="1" applyBorder="1" applyAlignment="1">
      <alignment horizontal="center" vertical="center" wrapText="1"/>
    </xf>
    <xf numFmtId="0" fontId="244" fillId="0" borderId="0" xfId="0" applyFont="1" applyAlignment="1">
      <alignment vertical="center"/>
    </xf>
    <xf numFmtId="0" fontId="221" fillId="0" borderId="0" xfId="0" applyFont="1" applyFill="1" applyBorder="1" applyAlignment="1">
      <alignment horizontal="left"/>
    </xf>
    <xf numFmtId="167" fontId="221" fillId="0" borderId="0" xfId="0" applyNumberFormat="1" applyFont="1" applyFill="1" applyBorder="1" applyAlignment="1">
      <alignment horizontal="center"/>
    </xf>
    <xf numFmtId="16" fontId="111" fillId="0" borderId="0" xfId="0" applyNumberFormat="1" applyFont="1" applyFill="1" applyBorder="1" applyAlignment="1">
      <alignment horizontal="center"/>
    </xf>
    <xf numFmtId="16" fontId="112" fillId="0" borderId="0" xfId="0" applyNumberFormat="1" applyFont="1" applyFill="1" applyBorder="1" applyAlignment="1">
      <alignment horizontal="center"/>
    </xf>
    <xf numFmtId="0" fontId="231" fillId="0" borderId="89" xfId="0" applyFont="1" applyFill="1" applyBorder="1" applyAlignment="1">
      <alignment horizontal="center" vertical="center" shrinkToFit="1"/>
    </xf>
    <xf numFmtId="0" fontId="236" fillId="0" borderId="99" xfId="0" applyFont="1" applyFill="1" applyBorder="1" applyAlignment="1">
      <alignment horizontal="left" vertical="center" wrapText="1"/>
    </xf>
    <xf numFmtId="178" fontId="238" fillId="0" borderId="7" xfId="0" applyNumberFormat="1" applyFont="1" applyFill="1" applyBorder="1" applyAlignment="1">
      <alignment horizontal="center" vertical="center" wrapText="1"/>
    </xf>
    <xf numFmtId="0" fontId="237" fillId="0" borderId="97" xfId="0" applyFont="1" applyFill="1" applyBorder="1" applyAlignment="1">
      <alignment horizontal="left" vertical="center" wrapText="1"/>
    </xf>
    <xf numFmtId="0" fontId="80" fillId="0" borderId="0" xfId="0" applyFont="1" applyFill="1" applyBorder="1" applyAlignment="1">
      <alignment horizontal="left" vertical="top"/>
    </xf>
    <xf numFmtId="178" fontId="238" fillId="0" borderId="26" xfId="0" applyNumberFormat="1" applyFont="1" applyFill="1" applyBorder="1" applyAlignment="1">
      <alignment horizontal="center" vertical="center" wrapText="1"/>
    </xf>
    <xf numFmtId="38" fontId="37" fillId="0" borderId="7" xfId="0" applyNumberFormat="1" applyFont="1" applyBorder="1" applyAlignment="1">
      <alignment horizontal="left"/>
    </xf>
    <xf numFmtId="38" fontId="37" fillId="0" borderId="37" xfId="0" applyNumberFormat="1" applyFont="1" applyBorder="1" applyAlignment="1">
      <alignment horizontal="left"/>
    </xf>
    <xf numFmtId="0" fontId="221" fillId="0" borderId="30" xfId="0" applyFont="1" applyFill="1" applyBorder="1" applyAlignment="1">
      <alignment horizontal="left"/>
    </xf>
    <xf numFmtId="0" fontId="221" fillId="0" borderId="53" xfId="0" applyFont="1" applyFill="1" applyBorder="1" applyAlignment="1">
      <alignment horizontal="left"/>
    </xf>
    <xf numFmtId="0" fontId="221" fillId="0" borderId="7" xfId="0" applyFont="1" applyFill="1" applyBorder="1" applyAlignment="1">
      <alignment horizontal="center"/>
    </xf>
    <xf numFmtId="0" fontId="221" fillId="0" borderId="30" xfId="0" applyFont="1" applyFill="1" applyBorder="1" applyAlignment="1">
      <alignment horizontal="center"/>
    </xf>
    <xf numFmtId="16" fontId="86" fillId="24" borderId="11" xfId="0" applyNumberFormat="1" applyFont="1" applyFill="1" applyBorder="1" applyAlignment="1">
      <alignment horizontal="center"/>
    </xf>
    <xf numFmtId="0" fontId="77" fillId="0" borderId="30" xfId="0" applyFont="1" applyFill="1" applyBorder="1" applyAlignment="1">
      <alignment horizontal="left" wrapText="1"/>
    </xf>
    <xf numFmtId="0" fontId="205" fillId="0" borderId="30" xfId="0" applyFont="1" applyFill="1" applyBorder="1" applyAlignment="1">
      <alignment horizontal="left"/>
    </xf>
    <xf numFmtId="16" fontId="180" fillId="24" borderId="39" xfId="0" applyNumberFormat="1" applyFont="1" applyFill="1" applyBorder="1" applyAlignment="1">
      <alignment horizontal="center"/>
    </xf>
    <xf numFmtId="0" fontId="87" fillId="24" borderId="7" xfId="0" applyFont="1" applyFill="1" applyBorder="1" applyAlignment="1">
      <alignment horizontal="left"/>
    </xf>
    <xf numFmtId="16" fontId="87" fillId="24" borderId="7" xfId="0" applyNumberFormat="1" applyFont="1" applyFill="1" applyBorder="1" applyAlignment="1">
      <alignment horizontal="center"/>
    </xf>
    <xf numFmtId="16" fontId="183" fillId="24" borderId="41" xfId="0" applyNumberFormat="1" applyFont="1" applyFill="1" applyBorder="1" applyAlignment="1">
      <alignment horizontal="center"/>
    </xf>
    <xf numFmtId="165" fontId="77" fillId="24" borderId="7" xfId="0" applyNumberFormat="1" applyFont="1" applyFill="1" applyBorder="1" applyAlignment="1">
      <alignment horizontal="center"/>
    </xf>
    <xf numFmtId="167" fontId="205" fillId="0" borderId="7" xfId="0" applyNumberFormat="1" applyFont="1" applyFill="1" applyBorder="1" applyAlignment="1">
      <alignment horizontal="center"/>
    </xf>
    <xf numFmtId="16" fontId="205" fillId="24" borderId="7" xfId="0" applyNumberFormat="1" applyFont="1" applyFill="1" applyBorder="1" applyAlignment="1">
      <alignment horizontal="center"/>
    </xf>
    <xf numFmtId="0" fontId="234" fillId="25" borderId="7" xfId="0" applyFont="1" applyFill="1" applyBorder="1" applyAlignment="1">
      <alignment horizontal="center" vertical="center"/>
    </xf>
    <xf numFmtId="178" fontId="239" fillId="0" borderId="7" xfId="0" applyNumberFormat="1" applyFont="1" applyFill="1" applyBorder="1" applyAlignment="1">
      <alignment horizontal="center" vertical="center" wrapText="1"/>
    </xf>
    <xf numFmtId="0" fontId="236" fillId="0" borderId="104" xfId="0" applyFont="1" applyFill="1" applyBorder="1" applyAlignment="1">
      <alignment horizontal="center" vertical="center" wrapText="1"/>
    </xf>
    <xf numFmtId="0" fontId="236" fillId="0" borderId="105" xfId="0" applyFont="1" applyFill="1" applyBorder="1" applyAlignment="1">
      <alignment horizontal="center" vertical="center" wrapText="1"/>
    </xf>
    <xf numFmtId="0" fontId="235" fillId="25" borderId="7" xfId="0" applyFont="1" applyFill="1" applyBorder="1" applyAlignment="1">
      <alignment horizontal="center"/>
    </xf>
    <xf numFmtId="0" fontId="79" fillId="0" borderId="7" xfId="1" applyFont="1" applyFill="1" applyBorder="1" applyAlignment="1" applyProtection="1">
      <alignment horizontal="center" vertical="center" wrapText="1"/>
    </xf>
    <xf numFmtId="0" fontId="82" fillId="16" borderId="7" xfId="2" applyFont="1" applyFill="1" applyBorder="1" applyAlignment="1">
      <alignment horizontal="center" vertical="center" wrapText="1"/>
    </xf>
    <xf numFmtId="0" fontId="83" fillId="0" borderId="7" xfId="1" applyFont="1" applyFill="1" applyBorder="1" applyAlignment="1" applyProtection="1">
      <alignment horizontal="center" vertical="center" wrapText="1"/>
    </xf>
    <xf numFmtId="0" fontId="236" fillId="0" borderId="102" xfId="0" applyFont="1" applyFill="1" applyBorder="1" applyAlignment="1">
      <alignment horizontal="center" vertical="center" wrapText="1"/>
    </xf>
    <xf numFmtId="0" fontId="236" fillId="0" borderId="103" xfId="0" applyFont="1" applyFill="1" applyBorder="1" applyAlignment="1">
      <alignment horizontal="center" vertical="center" wrapText="1"/>
    </xf>
    <xf numFmtId="0" fontId="236" fillId="0" borderId="98" xfId="0" applyFont="1" applyFill="1" applyBorder="1" applyAlignment="1">
      <alignment horizontal="left" vertical="center" wrapText="1"/>
    </xf>
    <xf numFmtId="0" fontId="236" fillId="0" borderId="99" xfId="0" applyFont="1" applyFill="1" applyBorder="1" applyAlignment="1">
      <alignment horizontal="left" vertical="center" wrapText="1"/>
    </xf>
    <xf numFmtId="0" fontId="236" fillId="0" borderId="100" xfId="0" applyFont="1" applyFill="1" applyBorder="1" applyAlignment="1">
      <alignment horizontal="left" vertical="center" wrapText="1"/>
    </xf>
    <xf numFmtId="0" fontId="236" fillId="0" borderId="97" xfId="0" applyFont="1" applyFill="1" applyBorder="1" applyAlignment="1">
      <alignment horizontal="center" vertical="center" wrapText="1"/>
    </xf>
    <xf numFmtId="0" fontId="236" fillId="0" borderId="101" xfId="0" applyFont="1" applyFill="1" applyBorder="1" applyAlignment="1">
      <alignment horizontal="center" vertical="center" wrapText="1"/>
    </xf>
    <xf numFmtId="0" fontId="240" fillId="33" borderId="30" xfId="0" applyFont="1" applyFill="1" applyBorder="1" applyAlignment="1">
      <alignment horizontal="center"/>
    </xf>
    <xf numFmtId="0" fontId="240" fillId="33" borderId="37" xfId="0" applyFont="1" applyFill="1" applyBorder="1" applyAlignment="1">
      <alignment horizontal="center"/>
    </xf>
    <xf numFmtId="0" fontId="240" fillId="33" borderId="38" xfId="0" applyFont="1" applyFill="1" applyBorder="1" applyAlignment="1">
      <alignment horizontal="center"/>
    </xf>
    <xf numFmtId="0" fontId="151" fillId="14" borderId="16" xfId="0" applyFont="1" applyFill="1" applyBorder="1" applyAlignment="1">
      <alignment horizontal="left"/>
    </xf>
    <xf numFmtId="0" fontId="151" fillId="14" borderId="17" xfId="0" applyFont="1" applyFill="1" applyBorder="1" applyAlignment="1">
      <alignment horizontal="left"/>
    </xf>
    <xf numFmtId="0" fontId="151" fillId="14" borderId="18" xfId="0" applyFont="1" applyFill="1" applyBorder="1" applyAlignment="1">
      <alignment horizontal="left"/>
    </xf>
    <xf numFmtId="0" fontId="132" fillId="14" borderId="19" xfId="0" applyFont="1" applyFill="1" applyBorder="1" applyAlignment="1">
      <alignment horizontal="left"/>
    </xf>
    <xf numFmtId="0" fontId="132" fillId="14" borderId="20" xfId="0" applyFont="1" applyFill="1" applyBorder="1" applyAlignment="1">
      <alignment horizontal="left"/>
    </xf>
    <xf numFmtId="0" fontId="143" fillId="0" borderId="53" xfId="0" applyFont="1" applyFill="1" applyBorder="1" applyAlignment="1">
      <alignment horizontal="center"/>
    </xf>
    <xf numFmtId="0" fontId="143" fillId="0" borderId="64" xfId="0" applyFont="1" applyFill="1" applyBorder="1" applyAlignment="1">
      <alignment horizontal="center"/>
    </xf>
    <xf numFmtId="0" fontId="24" fillId="9" borderId="11" xfId="0" applyFont="1" applyFill="1" applyBorder="1" applyAlignment="1">
      <alignment horizontal="center" vertical="center" wrapText="1"/>
    </xf>
    <xf numFmtId="0" fontId="143" fillId="24" borderId="53" xfId="0" applyFont="1" applyFill="1" applyBorder="1" applyAlignment="1">
      <alignment horizontal="center"/>
    </xf>
    <xf numFmtId="0" fontId="143" fillId="24" borderId="64" xfId="0" applyFont="1" applyFill="1" applyBorder="1" applyAlignment="1">
      <alignment horizontal="center"/>
    </xf>
    <xf numFmtId="0" fontId="143" fillId="16" borderId="53" xfId="0" applyFont="1" applyFill="1" applyBorder="1" applyAlignment="1">
      <alignment horizontal="center"/>
    </xf>
    <xf numFmtId="0" fontId="143" fillId="16" borderId="64" xfId="0" applyFont="1" applyFill="1" applyBorder="1" applyAlignment="1">
      <alignment horizontal="center"/>
    </xf>
    <xf numFmtId="0" fontId="133" fillId="24" borderId="53" xfId="0" applyFont="1" applyFill="1" applyBorder="1" applyAlignment="1">
      <alignment horizontal="center"/>
    </xf>
    <xf numFmtId="0" fontId="133" fillId="24" borderId="64" xfId="0" applyFont="1" applyFill="1" applyBorder="1" applyAlignment="1">
      <alignment horizontal="center"/>
    </xf>
    <xf numFmtId="0" fontId="17" fillId="0" borderId="11" xfId="0" applyFont="1" applyFill="1" applyBorder="1" applyAlignment="1">
      <alignment horizontal="left"/>
    </xf>
    <xf numFmtId="0" fontId="17" fillId="7" borderId="11" xfId="0" applyFont="1" applyFill="1" applyBorder="1" applyAlignment="1">
      <alignment horizontal="left"/>
    </xf>
    <xf numFmtId="0" fontId="17" fillId="8" borderId="53" xfId="0" applyFont="1" applyFill="1" applyBorder="1" applyAlignment="1">
      <alignment horizontal="left"/>
    </xf>
    <xf numFmtId="0" fontId="17" fillId="8" borderId="64" xfId="0" applyFont="1" applyFill="1" applyBorder="1" applyAlignment="1">
      <alignment horizontal="left"/>
    </xf>
    <xf numFmtId="0" fontId="17" fillId="0" borderId="53" xfId="0" applyFont="1" applyFill="1" applyBorder="1" applyAlignment="1">
      <alignment horizontal="left"/>
    </xf>
    <xf numFmtId="0" fontId="17" fillId="0" borderId="64" xfId="0" applyFont="1" applyFill="1" applyBorder="1" applyAlignment="1">
      <alignment horizontal="left"/>
    </xf>
    <xf numFmtId="0" fontId="17" fillId="0" borderId="10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left"/>
    </xf>
    <xf numFmtId="0" fontId="17" fillId="0" borderId="9" xfId="0" applyFont="1" applyFill="1" applyBorder="1" applyAlignment="1">
      <alignment horizontal="left"/>
    </xf>
    <xf numFmtId="0" fontId="17" fillId="0" borderId="65" xfId="0" applyFont="1" applyFill="1" applyBorder="1" applyAlignment="1">
      <alignment horizontal="left"/>
    </xf>
    <xf numFmtId="16" fontId="19" fillId="0" borderId="9" xfId="0" applyNumberFormat="1" applyFont="1" applyFill="1" applyBorder="1" applyAlignment="1">
      <alignment horizontal="center"/>
    </xf>
    <xf numFmtId="16" fontId="19" fillId="0" borderId="31" xfId="0" applyNumberFormat="1" applyFont="1" applyFill="1" applyBorder="1" applyAlignment="1">
      <alignment horizontal="center"/>
    </xf>
    <xf numFmtId="164" fontId="16" fillId="3" borderId="5" xfId="25" applyNumberFormat="1" applyFont="1" applyFill="1" applyBorder="1" applyAlignment="1">
      <alignment horizontal="center" vertical="center"/>
    </xf>
    <xf numFmtId="164" fontId="16" fillId="3" borderId="36" xfId="25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/>
    </xf>
    <xf numFmtId="0" fontId="91" fillId="35" borderId="30" xfId="0" applyFont="1" applyFill="1" applyBorder="1" applyAlignment="1">
      <alignment horizontal="center"/>
    </xf>
    <xf numFmtId="0" fontId="91" fillId="35" borderId="37" xfId="0" applyFont="1" applyFill="1" applyBorder="1" applyAlignment="1">
      <alignment horizontal="center"/>
    </xf>
    <xf numFmtId="0" fontId="103" fillId="35" borderId="30" xfId="0" applyFont="1" applyFill="1" applyBorder="1" applyAlignment="1">
      <alignment horizontal="center"/>
    </xf>
    <xf numFmtId="0" fontId="103" fillId="35" borderId="37" xfId="0" applyFont="1" applyFill="1" applyBorder="1" applyAlignment="1">
      <alignment horizontal="center"/>
    </xf>
    <xf numFmtId="16" fontId="114" fillId="0" borderId="66" xfId="0" applyNumberFormat="1" applyFont="1" applyFill="1" applyBorder="1" applyAlignment="1">
      <alignment horizontal="center" vertical="center"/>
    </xf>
    <xf numFmtId="16" fontId="114" fillId="0" borderId="67" xfId="0" applyNumberFormat="1" applyFont="1" applyFill="1" applyBorder="1" applyAlignment="1">
      <alignment horizontal="center" vertical="center"/>
    </xf>
    <xf numFmtId="0" fontId="197" fillId="33" borderId="68" xfId="0" applyFont="1" applyFill="1" applyBorder="1" applyAlignment="1">
      <alignment horizontal="center" vertical="center"/>
    </xf>
    <xf numFmtId="0" fontId="197" fillId="33" borderId="69" xfId="0" applyFont="1" applyFill="1" applyBorder="1" applyAlignment="1">
      <alignment horizontal="center" vertical="center"/>
    </xf>
    <xf numFmtId="0" fontId="44" fillId="22" borderId="7" xfId="4" applyFont="1" applyFill="1" applyBorder="1" applyAlignment="1">
      <alignment horizontal="center" vertical="center" wrapText="1"/>
    </xf>
    <xf numFmtId="0" fontId="44" fillId="22" borderId="7" xfId="4" applyFont="1" applyFill="1" applyBorder="1" applyAlignment="1">
      <alignment horizontal="center" vertical="center"/>
    </xf>
    <xf numFmtId="0" fontId="49" fillId="0" borderId="26" xfId="4" applyFont="1" applyFill="1" applyBorder="1" applyAlignment="1">
      <alignment horizontal="center" vertical="center" wrapText="1"/>
    </xf>
    <xf numFmtId="0" fontId="49" fillId="0" borderId="36" xfId="4" applyFont="1" applyFill="1" applyBorder="1" applyAlignment="1">
      <alignment horizontal="center" vertical="center"/>
    </xf>
    <xf numFmtId="0" fontId="49" fillId="0" borderId="18" xfId="4" applyFont="1" applyFill="1" applyBorder="1" applyAlignment="1">
      <alignment horizontal="center" vertical="center"/>
    </xf>
    <xf numFmtId="0" fontId="49" fillId="0" borderId="14" xfId="4" applyFont="1" applyFill="1" applyBorder="1" applyAlignment="1">
      <alignment horizontal="center" vertical="center"/>
    </xf>
    <xf numFmtId="0" fontId="44" fillId="22" borderId="38" xfId="4" applyFont="1" applyFill="1" applyBorder="1" applyAlignment="1">
      <alignment horizontal="center" vertical="center" wrapText="1"/>
    </xf>
    <xf numFmtId="0" fontId="44" fillId="22" borderId="38" xfId="4" applyFont="1" applyFill="1" applyBorder="1" applyAlignment="1">
      <alignment horizontal="center" vertical="center"/>
    </xf>
    <xf numFmtId="0" fontId="224" fillId="38" borderId="7" xfId="4" applyFont="1" applyFill="1" applyBorder="1" applyAlignment="1">
      <alignment horizontal="center" vertical="center" wrapText="1"/>
    </xf>
    <xf numFmtId="0" fontId="224" fillId="38" borderId="7" xfId="4" applyFont="1" applyFill="1" applyBorder="1" applyAlignment="1">
      <alignment horizontal="center" vertical="center"/>
    </xf>
    <xf numFmtId="0" fontId="43" fillId="12" borderId="30" xfId="4" applyFont="1" applyFill="1" applyBorder="1" applyAlignment="1">
      <alignment horizontal="center" vertical="center"/>
    </xf>
    <xf numFmtId="0" fontId="44" fillId="22" borderId="16" xfId="4" applyFont="1" applyFill="1" applyBorder="1" applyAlignment="1">
      <alignment horizontal="center" vertical="center"/>
    </xf>
    <xf numFmtId="0" fontId="44" fillId="22" borderId="17" xfId="4" applyFont="1" applyFill="1" applyBorder="1" applyAlignment="1">
      <alignment horizontal="center" vertical="center"/>
    </xf>
    <xf numFmtId="0" fontId="44" fillId="22" borderId="19" xfId="4" applyFont="1" applyFill="1" applyBorder="1" applyAlignment="1">
      <alignment horizontal="center" vertical="center"/>
    </xf>
    <xf numFmtId="0" fontId="44" fillId="22" borderId="20" xfId="4" applyFont="1" applyFill="1" applyBorder="1" applyAlignment="1">
      <alignment horizontal="center" vertical="center"/>
    </xf>
    <xf numFmtId="0" fontId="44" fillId="22" borderId="26" xfId="4" applyFont="1" applyFill="1" applyBorder="1" applyAlignment="1">
      <alignment horizontal="center" vertical="center"/>
    </xf>
    <xf numFmtId="0" fontId="44" fillId="22" borderId="36" xfId="4" applyFont="1" applyFill="1" applyBorder="1" applyAlignment="1">
      <alignment horizontal="center" vertical="center"/>
    </xf>
    <xf numFmtId="0" fontId="44" fillId="22" borderId="30" xfId="4" applyFont="1" applyFill="1" applyBorder="1" applyAlignment="1">
      <alignment horizontal="center" vertical="center" wrapText="1"/>
    </xf>
    <xf numFmtId="0" fontId="44" fillId="22" borderId="37" xfId="4" applyFont="1" applyFill="1" applyBorder="1" applyAlignment="1">
      <alignment horizontal="center" vertical="center" wrapText="1"/>
    </xf>
    <xf numFmtId="0" fontId="44" fillId="22" borderId="16" xfId="4" applyFont="1" applyFill="1" applyBorder="1" applyAlignment="1">
      <alignment horizontal="center" vertical="center" wrapText="1"/>
    </xf>
    <xf numFmtId="0" fontId="44" fillId="22" borderId="19" xfId="4" applyFont="1" applyFill="1" applyBorder="1" applyAlignment="1">
      <alignment horizontal="center" vertical="center" wrapText="1"/>
    </xf>
    <xf numFmtId="0" fontId="44" fillId="22" borderId="30" xfId="4" applyFont="1" applyFill="1" applyBorder="1" applyAlignment="1">
      <alignment horizontal="center" vertical="center"/>
    </xf>
    <xf numFmtId="0" fontId="222" fillId="0" borderId="0" xfId="3" applyFont="1" applyFill="1" applyBorder="1" applyAlignment="1" applyProtection="1">
      <alignment horizontal="left" vertical="center"/>
      <protection locked="0"/>
    </xf>
    <xf numFmtId="0" fontId="112" fillId="29" borderId="16" xfId="0" applyFont="1" applyFill="1" applyBorder="1" applyAlignment="1">
      <alignment horizontal="center" vertical="center"/>
    </xf>
    <xf numFmtId="0" fontId="112" fillId="29" borderId="15" xfId="0" applyFont="1" applyFill="1" applyBorder="1" applyAlignment="1">
      <alignment horizontal="center" vertical="center"/>
    </xf>
    <xf numFmtId="0" fontId="112" fillId="29" borderId="19" xfId="0" applyFont="1" applyFill="1" applyBorder="1" applyAlignment="1">
      <alignment horizontal="center" vertical="center"/>
    </xf>
    <xf numFmtId="167" fontId="112" fillId="29" borderId="26" xfId="0" applyNumberFormat="1" applyFont="1" applyFill="1" applyBorder="1" applyAlignment="1">
      <alignment horizontal="center" vertical="center"/>
    </xf>
    <xf numFmtId="167" fontId="112" fillId="29" borderId="63" xfId="0" applyNumberFormat="1" applyFont="1" applyFill="1" applyBorder="1" applyAlignment="1">
      <alignment horizontal="center" vertical="center"/>
    </xf>
    <xf numFmtId="167" fontId="112" fillId="29" borderId="36" xfId="0" applyNumberFormat="1" applyFont="1" applyFill="1" applyBorder="1" applyAlignment="1">
      <alignment horizontal="center" vertical="center"/>
    </xf>
    <xf numFmtId="16" fontId="112" fillId="29" borderId="26" xfId="0" applyNumberFormat="1" applyFont="1" applyFill="1" applyBorder="1" applyAlignment="1">
      <alignment horizontal="center" wrapText="1"/>
    </xf>
    <xf numFmtId="16" fontId="112" fillId="29" borderId="63" xfId="0" applyNumberFormat="1" applyFont="1" applyFill="1" applyBorder="1" applyAlignment="1">
      <alignment horizontal="center" wrapText="1"/>
    </xf>
    <xf numFmtId="16" fontId="112" fillId="29" borderId="36" xfId="0" applyNumberFormat="1" applyFont="1" applyFill="1" applyBorder="1" applyAlignment="1">
      <alignment horizontal="center" wrapText="1"/>
    </xf>
    <xf numFmtId="0" fontId="112" fillId="29" borderId="7" xfId="0" applyFont="1" applyFill="1" applyBorder="1" applyAlignment="1">
      <alignment horizontal="center" vertical="center" wrapText="1"/>
    </xf>
    <xf numFmtId="0" fontId="112" fillId="29" borderId="57" xfId="0" applyFont="1" applyFill="1" applyBorder="1" applyAlignment="1">
      <alignment horizontal="center" vertical="center" wrapText="1"/>
    </xf>
    <xf numFmtId="0" fontId="112" fillId="29" borderId="63" xfId="0" applyFont="1" applyFill="1" applyBorder="1" applyAlignment="1">
      <alignment horizontal="center" vertical="center" wrapText="1"/>
    </xf>
    <xf numFmtId="0" fontId="112" fillId="29" borderId="12" xfId="0" applyFont="1" applyFill="1" applyBorder="1" applyAlignment="1">
      <alignment horizontal="center" vertical="center" wrapText="1"/>
    </xf>
    <xf numFmtId="0" fontId="112" fillId="29" borderId="70" xfId="0" applyFont="1" applyFill="1" applyBorder="1" applyAlignment="1">
      <alignment horizontal="center" vertical="center" wrapText="1"/>
    </xf>
    <xf numFmtId="0" fontId="112" fillId="29" borderId="15" xfId="0" applyFont="1" applyFill="1" applyBorder="1" applyAlignment="1">
      <alignment horizontal="center" vertical="center" wrapText="1"/>
    </xf>
    <xf numFmtId="0" fontId="112" fillId="29" borderId="33" xfId="0" applyFont="1" applyFill="1" applyBorder="1" applyAlignment="1">
      <alignment horizontal="center" vertical="center" wrapText="1"/>
    </xf>
    <xf numFmtId="0" fontId="110" fillId="29" borderId="7" xfId="0" applyFont="1" applyFill="1" applyBorder="1" applyAlignment="1">
      <alignment horizontal="center" vertical="center" wrapText="1"/>
    </xf>
    <xf numFmtId="0" fontId="110" fillId="29" borderId="70" xfId="0" applyFont="1" applyFill="1" applyBorder="1" applyAlignment="1">
      <alignment horizontal="center" vertical="center" wrapText="1"/>
    </xf>
    <xf numFmtId="0" fontId="110" fillId="29" borderId="15" xfId="0" applyFont="1" applyFill="1" applyBorder="1" applyAlignment="1">
      <alignment horizontal="center" vertical="center" wrapText="1"/>
    </xf>
    <xf numFmtId="0" fontId="110" fillId="29" borderId="33" xfId="0" applyFont="1" applyFill="1" applyBorder="1" applyAlignment="1">
      <alignment horizontal="center" vertical="center" wrapText="1"/>
    </xf>
    <xf numFmtId="0" fontId="110" fillId="29" borderId="57" xfId="0" applyFont="1" applyFill="1" applyBorder="1" applyAlignment="1">
      <alignment horizontal="center" vertical="center" wrapText="1"/>
    </xf>
    <xf numFmtId="0" fontId="110" fillId="29" borderId="63" xfId="0" applyFont="1" applyFill="1" applyBorder="1" applyAlignment="1">
      <alignment horizontal="center" vertical="center" wrapText="1"/>
    </xf>
    <xf numFmtId="0" fontId="110" fillId="29" borderId="12" xfId="0" applyFont="1" applyFill="1" applyBorder="1" applyAlignment="1">
      <alignment horizontal="center" vertical="center" wrapText="1"/>
    </xf>
    <xf numFmtId="16" fontId="180" fillId="0" borderId="54" xfId="0" applyNumberFormat="1" applyFont="1" applyFill="1" applyBorder="1" applyAlignment="1">
      <alignment horizontal="center" vertical="center"/>
    </xf>
    <xf numFmtId="16" fontId="180" fillId="0" borderId="73" xfId="0" applyNumberFormat="1" applyFont="1" applyFill="1" applyBorder="1" applyAlignment="1">
      <alignment horizontal="center" vertical="center"/>
    </xf>
    <xf numFmtId="0" fontId="86" fillId="0" borderId="56" xfId="0" applyFont="1" applyFill="1" applyBorder="1" applyAlignment="1">
      <alignment horizontal="center" vertical="center"/>
    </xf>
    <xf numFmtId="0" fontId="86" fillId="0" borderId="64" xfId="0" applyFont="1" applyFill="1" applyBorder="1" applyAlignment="1">
      <alignment horizontal="center" vertical="center"/>
    </xf>
    <xf numFmtId="0" fontId="183" fillId="0" borderId="74" xfId="0" applyFont="1" applyFill="1" applyBorder="1" applyAlignment="1">
      <alignment horizontal="center" vertical="center"/>
    </xf>
    <xf numFmtId="0" fontId="183" fillId="0" borderId="57" xfId="0" applyFont="1" applyFill="1" applyBorder="1" applyAlignment="1">
      <alignment horizontal="center" vertical="center"/>
    </xf>
    <xf numFmtId="168" fontId="183" fillId="0" borderId="75" xfId="0" applyNumberFormat="1" applyFont="1" applyFill="1" applyBorder="1" applyAlignment="1">
      <alignment horizontal="center" vertical="center"/>
    </xf>
    <xf numFmtId="168" fontId="183" fillId="0" borderId="76" xfId="0" applyNumberFormat="1" applyFont="1" applyFill="1" applyBorder="1" applyAlignment="1">
      <alignment horizontal="center" vertical="center"/>
    </xf>
    <xf numFmtId="0" fontId="183" fillId="0" borderId="77" xfId="0" applyFont="1" applyFill="1" applyBorder="1" applyAlignment="1">
      <alignment horizontal="center" vertical="center"/>
    </xf>
    <xf numFmtId="0" fontId="183" fillId="0" borderId="41" xfId="0" applyFont="1" applyFill="1" applyBorder="1" applyAlignment="1">
      <alignment horizontal="center" vertical="center"/>
    </xf>
    <xf numFmtId="0" fontId="214" fillId="16" borderId="0" xfId="0" applyFont="1" applyFill="1" applyBorder="1" applyAlignment="1">
      <alignment horizontal="left"/>
    </xf>
    <xf numFmtId="0" fontId="214" fillId="16" borderId="78" xfId="0" applyFont="1" applyFill="1" applyBorder="1" applyAlignment="1">
      <alignment horizontal="left"/>
    </xf>
    <xf numFmtId="0" fontId="96" fillId="6" borderId="33" xfId="0" applyFont="1" applyFill="1" applyBorder="1" applyAlignment="1">
      <alignment horizontal="center" vertical="center" wrapText="1"/>
    </xf>
    <xf numFmtId="0" fontId="96" fillId="6" borderId="79" xfId="0" applyFont="1" applyFill="1" applyBorder="1" applyAlignment="1">
      <alignment horizontal="center" vertical="center" wrapText="1"/>
    </xf>
    <xf numFmtId="0" fontId="86" fillId="13" borderId="11" xfId="0" applyFont="1" applyFill="1" applyBorder="1" applyAlignment="1">
      <alignment horizontal="center" vertical="center" wrapText="1"/>
    </xf>
    <xf numFmtId="0" fontId="86" fillId="13" borderId="57" xfId="0" applyFont="1" applyFill="1" applyBorder="1" applyAlignment="1">
      <alignment horizontal="center" vertical="center" wrapText="1"/>
    </xf>
    <xf numFmtId="0" fontId="86" fillId="13" borderId="12" xfId="0" applyFont="1" applyFill="1" applyBorder="1" applyAlignment="1">
      <alignment horizontal="center" vertical="center" wrapText="1"/>
    </xf>
    <xf numFmtId="0" fontId="183" fillId="0" borderId="80" xfId="0" applyFont="1" applyFill="1" applyBorder="1" applyAlignment="1">
      <alignment horizontal="center" vertical="center"/>
    </xf>
    <xf numFmtId="0" fontId="183" fillId="0" borderId="76" xfId="0" applyFont="1" applyFill="1" applyBorder="1" applyAlignment="1">
      <alignment horizontal="center" vertical="center"/>
    </xf>
    <xf numFmtId="0" fontId="86" fillId="13" borderId="43" xfId="0" applyFont="1" applyFill="1" applyBorder="1" applyAlignment="1">
      <alignment horizontal="center" vertical="center" wrapText="1"/>
    </xf>
    <xf numFmtId="16" fontId="86" fillId="33" borderId="57" xfId="0" applyNumberFormat="1" applyFont="1" applyFill="1" applyBorder="1" applyAlignment="1">
      <alignment horizontal="center" vertical="center" wrapText="1"/>
    </xf>
    <xf numFmtId="16" fontId="86" fillId="33" borderId="43" xfId="0" applyNumberFormat="1" applyFont="1" applyFill="1" applyBorder="1" applyAlignment="1">
      <alignment horizontal="center" vertical="center" wrapText="1"/>
    </xf>
    <xf numFmtId="16" fontId="86" fillId="33" borderId="63" xfId="0" applyNumberFormat="1" applyFont="1" applyFill="1" applyBorder="1" applyAlignment="1">
      <alignment horizontal="center" vertical="center" wrapText="1"/>
    </xf>
    <xf numFmtId="0" fontId="26" fillId="0" borderId="53" xfId="0" applyFont="1" applyFill="1" applyBorder="1" applyAlignment="1">
      <alignment horizontal="center"/>
    </xf>
    <xf numFmtId="0" fontId="26" fillId="0" borderId="64" xfId="0" applyFont="1" applyFill="1" applyBorder="1" applyAlignment="1">
      <alignment horizontal="center"/>
    </xf>
    <xf numFmtId="0" fontId="150" fillId="16" borderId="53" xfId="0" applyFont="1" applyFill="1" applyBorder="1" applyAlignment="1">
      <alignment horizontal="center"/>
    </xf>
    <xf numFmtId="0" fontId="150" fillId="16" borderId="64" xfId="0" applyFont="1" applyFill="1" applyBorder="1" applyAlignment="1">
      <alignment horizontal="center"/>
    </xf>
    <xf numFmtId="0" fontId="27" fillId="0" borderId="5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6" fillId="16" borderId="53" xfId="0" applyFont="1" applyFill="1" applyBorder="1" applyAlignment="1">
      <alignment horizontal="center"/>
    </xf>
    <xf numFmtId="0" fontId="26" fillId="16" borderId="64" xfId="0" applyFont="1" applyFill="1" applyBorder="1" applyAlignment="1">
      <alignment horizontal="center"/>
    </xf>
    <xf numFmtId="0" fontId="24" fillId="25" borderId="57" xfId="0" applyFont="1" applyFill="1" applyBorder="1" applyAlignment="1">
      <alignment horizontal="center" vertical="center" wrapText="1"/>
    </xf>
    <xf numFmtId="0" fontId="24" fillId="25" borderId="63" xfId="0" applyFont="1" applyFill="1" applyBorder="1" applyAlignment="1">
      <alignment horizontal="center"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140" fillId="18" borderId="53" xfId="0" applyFont="1" applyFill="1" applyBorder="1" applyAlignment="1">
      <alignment horizontal="center"/>
    </xf>
    <xf numFmtId="0" fontId="140" fillId="18" borderId="64" xfId="0" applyFont="1" applyFill="1" applyBorder="1" applyAlignment="1">
      <alignment horizontal="center"/>
    </xf>
    <xf numFmtId="0" fontId="24" fillId="25" borderId="70" xfId="0" applyFont="1" applyFill="1" applyBorder="1" applyAlignment="1">
      <alignment horizontal="center" vertical="center" wrapText="1"/>
    </xf>
    <xf numFmtId="0" fontId="24" fillId="25" borderId="71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24" fillId="25" borderId="13" xfId="0" applyFont="1" applyFill="1" applyBorder="1" applyAlignment="1">
      <alignment horizontal="center" vertical="center" wrapText="1"/>
    </xf>
    <xf numFmtId="0" fontId="24" fillId="25" borderId="33" xfId="0" applyFont="1" applyFill="1" applyBorder="1" applyAlignment="1">
      <alignment horizontal="center" vertical="center" wrapText="1"/>
    </xf>
    <xf numFmtId="0" fontId="24" fillId="25" borderId="72" xfId="0" applyFont="1" applyFill="1" applyBorder="1" applyAlignment="1">
      <alignment horizontal="center" vertical="center" wrapText="1"/>
    </xf>
    <xf numFmtId="0" fontId="26" fillId="0" borderId="33" xfId="0" applyFont="1" applyFill="1" applyBorder="1" applyAlignment="1">
      <alignment horizontal="center"/>
    </xf>
    <xf numFmtId="0" fontId="26" fillId="0" borderId="72" xfId="0" applyFont="1" applyFill="1" applyBorder="1" applyAlignment="1">
      <alignment horizontal="center"/>
    </xf>
    <xf numFmtId="0" fontId="144" fillId="19" borderId="53" xfId="0" applyFont="1" applyFill="1" applyBorder="1" applyAlignment="1">
      <alignment horizontal="center"/>
    </xf>
    <xf numFmtId="0" fontId="144" fillId="19" borderId="64" xfId="0" applyFont="1" applyFill="1" applyBorder="1" applyAlignment="1">
      <alignment horizontal="center"/>
    </xf>
    <xf numFmtId="0" fontId="140" fillId="0" borderId="53" xfId="0" applyFont="1" applyFill="1" applyBorder="1" applyAlignment="1">
      <alignment horizontal="center"/>
    </xf>
    <xf numFmtId="0" fontId="140" fillId="0" borderId="64" xfId="0" applyFont="1" applyFill="1" applyBorder="1" applyAlignment="1">
      <alignment horizontal="center"/>
    </xf>
    <xf numFmtId="16" fontId="140" fillId="0" borderId="53" xfId="0" applyNumberFormat="1" applyFont="1" applyFill="1" applyBorder="1" applyAlignment="1">
      <alignment horizontal="center"/>
    </xf>
    <xf numFmtId="16" fontId="140" fillId="0" borderId="81" xfId="0" applyNumberFormat="1" applyFont="1" applyFill="1" applyBorder="1" applyAlignment="1">
      <alignment horizontal="center"/>
    </xf>
    <xf numFmtId="16" fontId="140" fillId="0" borderId="64" xfId="0" applyNumberFormat="1" applyFont="1" applyFill="1" applyBorder="1" applyAlignment="1">
      <alignment horizontal="center"/>
    </xf>
    <xf numFmtId="0" fontId="145" fillId="19" borderId="53" xfId="0" applyFont="1" applyFill="1" applyBorder="1" applyAlignment="1">
      <alignment horizontal="center"/>
    </xf>
    <xf numFmtId="0" fontId="145" fillId="19" borderId="64" xfId="0" applyFont="1" applyFill="1" applyBorder="1" applyAlignment="1">
      <alignment horizontal="center"/>
    </xf>
    <xf numFmtId="0" fontId="26" fillId="21" borderId="53" xfId="0" applyFont="1" applyFill="1" applyBorder="1" applyAlignment="1">
      <alignment horizontal="center" wrapText="1"/>
    </xf>
    <xf numFmtId="0" fontId="26" fillId="21" borderId="64" xfId="0" applyFont="1" applyFill="1" applyBorder="1" applyAlignment="1">
      <alignment horizontal="center"/>
    </xf>
    <xf numFmtId="0" fontId="26" fillId="20" borderId="53" xfId="0" applyFont="1" applyFill="1" applyBorder="1" applyAlignment="1">
      <alignment horizontal="center"/>
    </xf>
    <xf numFmtId="0" fontId="26" fillId="20" borderId="64" xfId="0" applyFont="1" applyFill="1" applyBorder="1" applyAlignment="1">
      <alignment horizontal="center"/>
    </xf>
    <xf numFmtId="0" fontId="145" fillId="21" borderId="53" xfId="0" applyFont="1" applyFill="1" applyBorder="1" applyAlignment="1">
      <alignment horizontal="center"/>
    </xf>
    <xf numFmtId="0" fontId="145" fillId="21" borderId="64" xfId="0" applyFont="1" applyFill="1" applyBorder="1" applyAlignment="1">
      <alignment horizontal="center"/>
    </xf>
    <xf numFmtId="0" fontId="140" fillId="16" borderId="53" xfId="0" applyFont="1" applyFill="1" applyBorder="1" applyAlignment="1">
      <alignment horizontal="center"/>
    </xf>
    <xf numFmtId="0" fontId="140" fillId="16" borderId="64" xfId="0" applyFont="1" applyFill="1" applyBorder="1" applyAlignment="1">
      <alignment horizontal="center"/>
    </xf>
    <xf numFmtId="0" fontId="26" fillId="24" borderId="53" xfId="0" applyFont="1" applyFill="1" applyBorder="1" applyAlignment="1">
      <alignment horizontal="center"/>
    </xf>
    <xf numFmtId="0" fontId="26" fillId="24" borderId="64" xfId="0" applyFont="1" applyFill="1" applyBorder="1" applyAlignment="1">
      <alignment horizontal="center"/>
    </xf>
    <xf numFmtId="0" fontId="140" fillId="24" borderId="53" xfId="0" applyFont="1" applyFill="1" applyBorder="1" applyAlignment="1">
      <alignment horizontal="center"/>
    </xf>
    <xf numFmtId="0" fontId="140" fillId="24" borderId="64" xfId="0" applyFont="1" applyFill="1" applyBorder="1" applyAlignment="1">
      <alignment horizontal="center"/>
    </xf>
    <xf numFmtId="0" fontId="150" fillId="0" borderId="53" xfId="0" applyFont="1" applyFill="1" applyBorder="1" applyAlignment="1">
      <alignment horizontal="center"/>
    </xf>
    <xf numFmtId="0" fontId="150" fillId="0" borderId="64" xfId="0" applyFont="1" applyFill="1" applyBorder="1" applyAlignment="1">
      <alignment horizontal="center"/>
    </xf>
    <xf numFmtId="0" fontId="25" fillId="27" borderId="53" xfId="0" applyFont="1" applyFill="1" applyBorder="1" applyAlignment="1">
      <alignment horizontal="center"/>
    </xf>
    <xf numFmtId="0" fontId="25" fillId="27" borderId="64" xfId="0" applyFont="1" applyFill="1" applyBorder="1" applyAlignment="1">
      <alignment horizontal="center"/>
    </xf>
    <xf numFmtId="0" fontId="25" fillId="16" borderId="53" xfId="0" applyFont="1" applyFill="1" applyBorder="1" applyAlignment="1">
      <alignment horizontal="center"/>
    </xf>
    <xf numFmtId="0" fontId="25" fillId="16" borderId="64" xfId="0" applyFont="1" applyFill="1" applyBorder="1" applyAlignment="1">
      <alignment horizontal="center"/>
    </xf>
    <xf numFmtId="0" fontId="25" fillId="0" borderId="53" xfId="0" applyFont="1" applyFill="1" applyBorder="1" applyAlignment="1">
      <alignment horizontal="center"/>
    </xf>
    <xf numFmtId="0" fontId="25" fillId="0" borderId="64" xfId="0" applyFont="1" applyFill="1" applyBorder="1" applyAlignment="1">
      <alignment horizontal="center"/>
    </xf>
    <xf numFmtId="0" fontId="24" fillId="24" borderId="11" xfId="0" applyFont="1" applyFill="1" applyBorder="1" applyAlignment="1">
      <alignment horizontal="center" vertical="center" wrapText="1"/>
    </xf>
    <xf numFmtId="0" fontId="25" fillId="23" borderId="53" xfId="0" applyFont="1" applyFill="1" applyBorder="1" applyAlignment="1">
      <alignment horizontal="center"/>
    </xf>
    <xf numFmtId="0" fontId="25" fillId="23" borderId="64" xfId="0" applyFont="1" applyFill="1" applyBorder="1" applyAlignment="1">
      <alignment horizontal="center"/>
    </xf>
    <xf numFmtId="0" fontId="134" fillId="24" borderId="53" xfId="0" applyFont="1" applyFill="1" applyBorder="1" applyAlignment="1">
      <alignment horizontal="center"/>
    </xf>
    <xf numFmtId="0" fontId="134" fillId="24" borderId="64" xfId="0" applyFont="1" applyFill="1" applyBorder="1" applyAlignment="1">
      <alignment horizontal="center"/>
    </xf>
    <xf numFmtId="0" fontId="25" fillId="24" borderId="53" xfId="0" applyFont="1" applyFill="1" applyBorder="1" applyAlignment="1">
      <alignment horizontal="center"/>
    </xf>
    <xf numFmtId="0" fontId="25" fillId="24" borderId="64" xfId="0" applyFont="1" applyFill="1" applyBorder="1" applyAlignment="1">
      <alignment horizontal="center"/>
    </xf>
    <xf numFmtId="0" fontId="132" fillId="30" borderId="19" xfId="0" applyFont="1" applyFill="1" applyBorder="1" applyAlignment="1">
      <alignment horizontal="left"/>
    </xf>
    <xf numFmtId="0" fontId="132" fillId="30" borderId="20" xfId="0" applyFont="1" applyFill="1" applyBorder="1" applyAlignment="1">
      <alignment horizontal="left"/>
    </xf>
    <xf numFmtId="0" fontId="202" fillId="36" borderId="26" xfId="0" applyFont="1" applyFill="1" applyBorder="1" applyAlignment="1">
      <alignment horizontal="center" vertical="center"/>
    </xf>
    <xf numFmtId="0" fontId="202" fillId="36" borderId="63" xfId="0" applyFont="1" applyFill="1" applyBorder="1" applyAlignment="1">
      <alignment horizontal="center" vertical="center"/>
    </xf>
    <xf numFmtId="0" fontId="202" fillId="36" borderId="36" xfId="0" applyFont="1" applyFill="1" applyBorder="1" applyAlignment="1">
      <alignment horizontal="center" vertical="center"/>
    </xf>
    <xf numFmtId="0" fontId="202" fillId="0" borderId="26" xfId="0" applyFont="1" applyFill="1" applyBorder="1" applyAlignment="1">
      <alignment horizontal="center" vertical="center"/>
    </xf>
    <xf numFmtId="0" fontId="202" fillId="0" borderId="63" xfId="0" applyFont="1" applyFill="1" applyBorder="1" applyAlignment="1">
      <alignment horizontal="center" vertical="center"/>
    </xf>
    <xf numFmtId="0" fontId="202" fillId="0" borderId="36" xfId="0" applyFont="1" applyFill="1" applyBorder="1" applyAlignment="1">
      <alignment horizontal="center" vertical="center"/>
    </xf>
    <xf numFmtId="16" fontId="202" fillId="36" borderId="26" xfId="0" applyNumberFormat="1" applyFont="1" applyFill="1" applyBorder="1" applyAlignment="1">
      <alignment horizontal="center" vertical="center"/>
    </xf>
    <xf numFmtId="16" fontId="202" fillId="36" borderId="63" xfId="0" applyNumberFormat="1" applyFont="1" applyFill="1" applyBorder="1" applyAlignment="1">
      <alignment horizontal="center" vertical="center"/>
    </xf>
    <xf numFmtId="16" fontId="202" fillId="36" borderId="36" xfId="0" applyNumberFormat="1" applyFont="1" applyFill="1" applyBorder="1" applyAlignment="1">
      <alignment horizontal="center" vertical="center"/>
    </xf>
    <xf numFmtId="16" fontId="202" fillId="0" borderId="26" xfId="0" applyNumberFormat="1" applyFont="1" applyFill="1" applyBorder="1" applyAlignment="1">
      <alignment horizontal="center" vertical="center"/>
    </xf>
    <xf numFmtId="16" fontId="202" fillId="0" borderId="63" xfId="0" applyNumberFormat="1" applyFont="1" applyFill="1" applyBorder="1" applyAlignment="1">
      <alignment horizontal="center" vertical="center"/>
    </xf>
    <xf numFmtId="16" fontId="202" fillId="0" borderId="36" xfId="0" applyNumberFormat="1" applyFont="1" applyFill="1" applyBorder="1" applyAlignment="1">
      <alignment horizontal="center" vertical="center"/>
    </xf>
    <xf numFmtId="167" fontId="202" fillId="0" borderId="26" xfId="0" applyNumberFormat="1" applyFont="1" applyFill="1" applyBorder="1" applyAlignment="1">
      <alignment horizontal="center" vertical="center"/>
    </xf>
    <xf numFmtId="167" fontId="202" fillId="0" borderId="63" xfId="0" applyNumberFormat="1" applyFont="1" applyFill="1" applyBorder="1" applyAlignment="1">
      <alignment horizontal="center" vertical="center"/>
    </xf>
    <xf numFmtId="167" fontId="202" fillId="0" borderId="36" xfId="0" applyNumberFormat="1" applyFont="1" applyFill="1" applyBorder="1" applyAlignment="1">
      <alignment horizontal="center" vertical="center"/>
    </xf>
    <xf numFmtId="167" fontId="202" fillId="36" borderId="26" xfId="0" applyNumberFormat="1" applyFont="1" applyFill="1" applyBorder="1" applyAlignment="1">
      <alignment horizontal="center" vertical="center"/>
    </xf>
    <xf numFmtId="167" fontId="202" fillId="36" borderId="63" xfId="0" applyNumberFormat="1" applyFont="1" applyFill="1" applyBorder="1" applyAlignment="1">
      <alignment horizontal="center" vertical="center"/>
    </xf>
    <xf numFmtId="167" fontId="202" fillId="36" borderId="36" xfId="0" applyNumberFormat="1" applyFont="1" applyFill="1" applyBorder="1" applyAlignment="1">
      <alignment horizontal="center" vertical="center"/>
    </xf>
    <xf numFmtId="167" fontId="76" fillId="43" borderId="26" xfId="0" applyNumberFormat="1" applyFont="1" applyFill="1" applyBorder="1" applyAlignment="1">
      <alignment horizontal="center" vertical="center"/>
    </xf>
    <xf numFmtId="167" fontId="76" fillId="43" borderId="63" xfId="0" applyNumberFormat="1" applyFont="1" applyFill="1" applyBorder="1" applyAlignment="1">
      <alignment horizontal="center" vertical="center"/>
    </xf>
    <xf numFmtId="167" fontId="76" fillId="43" borderId="36" xfId="0" applyNumberFormat="1" applyFont="1" applyFill="1" applyBorder="1" applyAlignment="1">
      <alignment horizontal="center" vertical="center"/>
    </xf>
    <xf numFmtId="16" fontId="76" fillId="43" borderId="26" xfId="0" applyNumberFormat="1" applyFont="1" applyFill="1" applyBorder="1" applyAlignment="1">
      <alignment horizontal="center" wrapText="1"/>
    </xf>
    <xf numFmtId="16" fontId="76" fillId="43" borderId="63" xfId="0" applyNumberFormat="1" applyFont="1" applyFill="1" applyBorder="1" applyAlignment="1">
      <alignment horizontal="center" wrapText="1"/>
    </xf>
    <xf numFmtId="16" fontId="76" fillId="43" borderId="36" xfId="0" applyNumberFormat="1" applyFont="1" applyFill="1" applyBorder="1" applyAlignment="1">
      <alignment horizontal="center" wrapText="1"/>
    </xf>
    <xf numFmtId="0" fontId="201" fillId="14" borderId="19" xfId="0" applyFont="1" applyFill="1" applyBorder="1" applyAlignment="1">
      <alignment horizontal="left"/>
    </xf>
    <xf numFmtId="0" fontId="201" fillId="14" borderId="20" xfId="0" applyFont="1" applyFill="1" applyBorder="1" applyAlignment="1">
      <alignment horizontal="left"/>
    </xf>
    <xf numFmtId="0" fontId="35" fillId="6" borderId="26" xfId="0" applyFont="1" applyFill="1" applyBorder="1" applyAlignment="1">
      <alignment horizontal="center" vertical="center"/>
    </xf>
    <xf numFmtId="0" fontId="35" fillId="6" borderId="63" xfId="0" applyFont="1" applyFill="1" applyBorder="1" applyAlignment="1">
      <alignment horizontal="center" vertical="center"/>
    </xf>
    <xf numFmtId="0" fontId="35" fillId="6" borderId="36" xfId="0" applyFont="1" applyFill="1" applyBorder="1" applyAlignment="1">
      <alignment horizontal="center" vertical="center"/>
    </xf>
    <xf numFmtId="0" fontId="35" fillId="6" borderId="82" xfId="0" applyFont="1" applyFill="1" applyBorder="1" applyAlignment="1">
      <alignment horizontal="center" vertical="center"/>
    </xf>
    <xf numFmtId="0" fontId="35" fillId="6" borderId="83" xfId="0" applyFont="1" applyFill="1" applyBorder="1" applyAlignment="1">
      <alignment horizontal="center" vertical="center"/>
    </xf>
    <xf numFmtId="0" fontId="35" fillId="6" borderId="84" xfId="0" applyFont="1" applyFill="1" applyBorder="1" applyAlignment="1">
      <alignment horizontal="center" vertical="center"/>
    </xf>
    <xf numFmtId="0" fontId="211" fillId="14" borderId="16" xfId="0" applyFont="1" applyFill="1" applyBorder="1" applyAlignment="1">
      <alignment horizontal="left"/>
    </xf>
    <xf numFmtId="0" fontId="211" fillId="14" borderId="17" xfId="0" applyFont="1" applyFill="1" applyBorder="1" applyAlignment="1">
      <alignment horizontal="left"/>
    </xf>
    <xf numFmtId="0" fontId="211" fillId="14" borderId="18" xfId="0" applyFont="1" applyFill="1" applyBorder="1" applyAlignment="1">
      <alignment horizontal="left"/>
    </xf>
    <xf numFmtId="0" fontId="76" fillId="43" borderId="16" xfId="0" applyFont="1" applyFill="1" applyBorder="1" applyAlignment="1">
      <alignment horizontal="center" vertical="center"/>
    </xf>
    <xf numFmtId="0" fontId="76" fillId="43" borderId="15" xfId="0" applyFont="1" applyFill="1" applyBorder="1" applyAlignment="1">
      <alignment horizontal="center" vertical="center"/>
    </xf>
    <xf numFmtId="0" fontId="76" fillId="43" borderId="19" xfId="0" applyFont="1" applyFill="1" applyBorder="1" applyAlignment="1">
      <alignment horizontal="center" vertical="center"/>
    </xf>
    <xf numFmtId="0" fontId="76" fillId="9" borderId="7" xfId="0" applyFont="1" applyFill="1" applyBorder="1" applyAlignment="1">
      <alignment horizontal="center" vertical="center" wrapText="1"/>
    </xf>
    <xf numFmtId="0" fontId="215" fillId="30" borderId="19" xfId="0" applyFont="1" applyFill="1" applyBorder="1" applyAlignment="1">
      <alignment horizontal="left"/>
    </xf>
    <xf numFmtId="0" fontId="215" fillId="30" borderId="20" xfId="0" applyFont="1" applyFill="1" applyBorder="1" applyAlignment="1">
      <alignment horizontal="left"/>
    </xf>
    <xf numFmtId="0" fontId="201" fillId="30" borderId="19" xfId="0" applyFont="1" applyFill="1" applyBorder="1" applyAlignment="1">
      <alignment horizontal="left"/>
    </xf>
    <xf numFmtId="0" fontId="201" fillId="30" borderId="20" xfId="0" applyFont="1" applyFill="1" applyBorder="1" applyAlignment="1">
      <alignment horizontal="left"/>
    </xf>
    <xf numFmtId="0" fontId="86" fillId="9" borderId="7" xfId="0" applyFont="1" applyFill="1" applyBorder="1" applyAlignment="1">
      <alignment horizontal="center" vertical="center" wrapText="1"/>
    </xf>
    <xf numFmtId="0" fontId="91" fillId="39" borderId="26" xfId="0" applyFont="1" applyFill="1" applyBorder="1" applyAlignment="1">
      <alignment horizontal="center" vertical="center"/>
    </xf>
    <xf numFmtId="0" fontId="91" fillId="39" borderId="36" xfId="0" applyFont="1" applyFill="1" applyBorder="1" applyAlignment="1">
      <alignment horizontal="center" vertical="center"/>
    </xf>
    <xf numFmtId="16" fontId="86" fillId="39" borderId="26" xfId="0" applyNumberFormat="1" applyFont="1" applyFill="1" applyBorder="1" applyAlignment="1">
      <alignment horizontal="center" vertical="center" wrapText="1"/>
    </xf>
    <xf numFmtId="16" fontId="86" fillId="39" borderId="36" xfId="0" applyNumberFormat="1" applyFont="1" applyFill="1" applyBorder="1" applyAlignment="1">
      <alignment horizontal="center" vertical="center" wrapText="1"/>
    </xf>
    <xf numFmtId="0" fontId="76" fillId="39" borderId="26" xfId="0" applyFont="1" applyFill="1" applyBorder="1" applyAlignment="1">
      <alignment horizontal="center" vertical="center" wrapText="1"/>
    </xf>
    <xf numFmtId="0" fontId="76" fillId="39" borderId="36" xfId="0" applyFont="1" applyFill="1" applyBorder="1" applyAlignment="1">
      <alignment horizontal="center" vertical="center" wrapText="1"/>
    </xf>
    <xf numFmtId="0" fontId="181" fillId="16" borderId="17" xfId="0" applyFont="1" applyFill="1" applyBorder="1" applyAlignment="1">
      <alignment horizontal="center"/>
    </xf>
    <xf numFmtId="0" fontId="181" fillId="16" borderId="18" xfId="0" applyFont="1" applyFill="1" applyBorder="1" applyAlignment="1">
      <alignment horizontal="center"/>
    </xf>
    <xf numFmtId="0" fontId="181" fillId="16" borderId="0" xfId="0" applyFont="1" applyFill="1" applyBorder="1" applyAlignment="1">
      <alignment horizontal="center"/>
    </xf>
    <xf numFmtId="0" fontId="181" fillId="16" borderId="13" xfId="0" applyFont="1" applyFill="1" applyBorder="1" applyAlignment="1">
      <alignment horizontal="center"/>
    </xf>
    <xf numFmtId="0" fontId="181" fillId="16" borderId="20" xfId="0" applyFont="1" applyFill="1" applyBorder="1" applyAlignment="1">
      <alignment horizontal="center"/>
    </xf>
    <xf numFmtId="0" fontId="181" fillId="16" borderId="14" xfId="0" applyFont="1" applyFill="1" applyBorder="1" applyAlignment="1">
      <alignment horizontal="center"/>
    </xf>
    <xf numFmtId="0" fontId="200" fillId="14" borderId="16" xfId="0" applyFont="1" applyFill="1" applyBorder="1" applyAlignment="1">
      <alignment horizontal="left"/>
    </xf>
    <xf numFmtId="0" fontId="200" fillId="14" borderId="17" xfId="0" applyFont="1" applyFill="1" applyBorder="1" applyAlignment="1">
      <alignment horizontal="left"/>
    </xf>
    <xf numFmtId="0" fontId="200" fillId="14" borderId="18" xfId="0" applyFont="1" applyFill="1" applyBorder="1" applyAlignment="1">
      <alignment horizontal="left"/>
    </xf>
    <xf numFmtId="0" fontId="86" fillId="13" borderId="63" xfId="0" applyFont="1" applyFill="1" applyBorder="1" applyAlignment="1">
      <alignment horizontal="center" vertical="center" wrapText="1"/>
    </xf>
    <xf numFmtId="0" fontId="86" fillId="13" borderId="70" xfId="0" applyFont="1" applyFill="1" applyBorder="1" applyAlignment="1">
      <alignment horizontal="center" vertical="center" wrapText="1"/>
    </xf>
    <xf numFmtId="0" fontId="86" fillId="13" borderId="15" xfId="0" applyFont="1" applyFill="1" applyBorder="1" applyAlignment="1">
      <alignment horizontal="center" vertical="center" wrapText="1"/>
    </xf>
    <xf numFmtId="0" fontId="86" fillId="13" borderId="33" xfId="0" applyFont="1" applyFill="1" applyBorder="1" applyAlignment="1">
      <alignment horizontal="center" vertical="center" wrapText="1"/>
    </xf>
    <xf numFmtId="0" fontId="25" fillId="0" borderId="81" xfId="0" applyFont="1" applyFill="1" applyBorder="1" applyAlignment="1">
      <alignment horizontal="center"/>
    </xf>
    <xf numFmtId="0" fontId="143" fillId="28" borderId="53" xfId="0" applyFont="1" applyFill="1" applyBorder="1" applyAlignment="1">
      <alignment horizontal="center"/>
    </xf>
    <xf numFmtId="0" fontId="143" fillId="28" borderId="64" xfId="0" applyFont="1" applyFill="1" applyBorder="1" applyAlignment="1">
      <alignment horizontal="center"/>
    </xf>
    <xf numFmtId="0" fontId="143" fillId="27" borderId="53" xfId="0" applyFont="1" applyFill="1" applyBorder="1" applyAlignment="1">
      <alignment horizontal="center"/>
    </xf>
    <xf numFmtId="0" fontId="143" fillId="27" borderId="64" xfId="0" applyFont="1" applyFill="1" applyBorder="1" applyAlignment="1">
      <alignment horizontal="center"/>
    </xf>
    <xf numFmtId="0" fontId="68" fillId="6" borderId="15" xfId="2" applyFont="1" applyFill="1" applyBorder="1" applyAlignment="1">
      <alignment horizontal="center" vertical="center" wrapText="1"/>
    </xf>
    <xf numFmtId="0" fontId="68" fillId="6" borderId="0" xfId="2" applyFont="1" applyFill="1" applyBorder="1" applyAlignment="1">
      <alignment horizontal="center" vertical="center" wrapText="1"/>
    </xf>
    <xf numFmtId="0" fontId="70" fillId="13" borderId="35" xfId="2" applyFont="1" applyFill="1" applyBorder="1" applyAlignment="1">
      <alignment horizontal="center" vertical="center" wrapText="1"/>
    </xf>
    <xf numFmtId="0" fontId="70" fillId="13" borderId="11" xfId="2" applyFont="1" applyFill="1" applyBorder="1" applyAlignment="1">
      <alignment horizontal="center" vertical="center" wrapText="1"/>
    </xf>
    <xf numFmtId="16" fontId="71" fillId="0" borderId="53" xfId="2" applyNumberFormat="1" applyFont="1" applyFill="1" applyBorder="1" applyAlignment="1">
      <alignment horizontal="center"/>
    </xf>
    <xf numFmtId="16" fontId="71" fillId="0" borderId="64" xfId="2" applyNumberFormat="1" applyFont="1" applyFill="1" applyBorder="1" applyAlignment="1">
      <alignment horizontal="center"/>
    </xf>
    <xf numFmtId="16" fontId="73" fillId="0" borderId="53" xfId="2" applyNumberFormat="1" applyFont="1" applyFill="1" applyBorder="1" applyAlignment="1">
      <alignment horizontal="center"/>
    </xf>
    <xf numFmtId="16" fontId="71" fillId="24" borderId="53" xfId="2" applyNumberFormat="1" applyFont="1" applyFill="1" applyBorder="1" applyAlignment="1">
      <alignment horizontal="center"/>
    </xf>
    <xf numFmtId="16" fontId="71" fillId="24" borderId="64" xfId="2" applyNumberFormat="1" applyFont="1" applyFill="1" applyBorder="1" applyAlignment="1">
      <alignment horizontal="center"/>
    </xf>
    <xf numFmtId="16" fontId="71" fillId="28" borderId="53" xfId="2" applyNumberFormat="1" applyFont="1" applyFill="1" applyBorder="1" applyAlignment="1">
      <alignment horizontal="center"/>
    </xf>
    <xf numFmtId="16" fontId="71" fillId="28" borderId="64" xfId="2" applyNumberFormat="1" applyFont="1" applyFill="1" applyBorder="1" applyAlignment="1">
      <alignment horizontal="center"/>
    </xf>
    <xf numFmtId="0" fontId="74" fillId="14" borderId="30" xfId="0" applyFont="1" applyFill="1" applyBorder="1" applyAlignment="1">
      <alignment horizontal="left"/>
    </xf>
    <xf numFmtId="0" fontId="74" fillId="14" borderId="37" xfId="0" applyFont="1" applyFill="1" applyBorder="1" applyAlignment="1">
      <alignment horizontal="left"/>
    </xf>
    <xf numFmtId="0" fontId="74" fillId="14" borderId="38" xfId="0" applyFont="1" applyFill="1" applyBorder="1" applyAlignment="1">
      <alignment horizontal="left"/>
    </xf>
    <xf numFmtId="0" fontId="177" fillId="14" borderId="30" xfId="0" applyFont="1" applyFill="1" applyBorder="1" applyAlignment="1">
      <alignment horizontal="left"/>
    </xf>
    <xf numFmtId="0" fontId="177" fillId="14" borderId="37" xfId="0" applyFont="1" applyFill="1" applyBorder="1" applyAlignment="1">
      <alignment horizontal="left"/>
    </xf>
    <xf numFmtId="0" fontId="177" fillId="14" borderId="38" xfId="0" applyFont="1" applyFill="1" applyBorder="1" applyAlignment="1">
      <alignment horizontal="left"/>
    </xf>
    <xf numFmtId="0" fontId="175" fillId="0" borderId="7" xfId="0" applyFont="1" applyFill="1" applyBorder="1" applyAlignment="1">
      <alignment horizontal="center"/>
    </xf>
    <xf numFmtId="0" fontId="175" fillId="24" borderId="7" xfId="0" applyFont="1" applyFill="1" applyBorder="1" applyAlignment="1">
      <alignment horizontal="center"/>
    </xf>
    <xf numFmtId="0" fontId="172" fillId="0" borderId="7" xfId="0" applyFont="1" applyFill="1" applyBorder="1" applyAlignment="1">
      <alignment horizontal="center"/>
    </xf>
    <xf numFmtId="0" fontId="172" fillId="27" borderId="7" xfId="0" applyFont="1" applyFill="1" applyBorder="1" applyAlignment="1">
      <alignment horizontal="center"/>
    </xf>
    <xf numFmtId="0" fontId="172" fillId="0" borderId="30" xfId="0" applyFont="1" applyFill="1" applyBorder="1" applyAlignment="1">
      <alignment horizontal="center"/>
    </xf>
    <xf numFmtId="0" fontId="172" fillId="0" borderId="38" xfId="0" applyFont="1" applyFill="1" applyBorder="1" applyAlignment="1">
      <alignment horizontal="center"/>
    </xf>
    <xf numFmtId="0" fontId="175" fillId="16" borderId="7" xfId="0" applyFont="1" applyFill="1" applyBorder="1" applyAlignment="1">
      <alignment horizontal="center"/>
    </xf>
    <xf numFmtId="0" fontId="170" fillId="9" borderId="7" xfId="0" applyFont="1" applyFill="1" applyBorder="1" applyAlignment="1">
      <alignment horizontal="center" vertical="center" wrapText="1"/>
    </xf>
    <xf numFmtId="0" fontId="143" fillId="0" borderId="7" xfId="0" applyFont="1" applyFill="1" applyBorder="1" applyAlignment="1">
      <alignment horizontal="center"/>
    </xf>
    <xf numFmtId="0" fontId="143" fillId="27" borderId="7" xfId="0" applyFont="1" applyFill="1" applyBorder="1" applyAlignment="1">
      <alignment horizontal="center"/>
    </xf>
    <xf numFmtId="0" fontId="24" fillId="9" borderId="7" xfId="0" applyFont="1" applyFill="1" applyBorder="1" applyAlignment="1">
      <alignment horizontal="center" vertical="center" wrapText="1"/>
    </xf>
    <xf numFmtId="0" fontId="225" fillId="14" borderId="7" xfId="0" applyFont="1" applyFill="1" applyBorder="1" applyAlignment="1">
      <alignment horizontal="left"/>
    </xf>
    <xf numFmtId="0" fontId="143" fillId="0" borderId="30" xfId="0" applyFont="1" applyFill="1" applyBorder="1" applyAlignment="1">
      <alignment horizontal="center"/>
    </xf>
    <xf numFmtId="0" fontId="143" fillId="0" borderId="38" xfId="0" applyFont="1" applyFill="1" applyBorder="1" applyAlignment="1">
      <alignment horizontal="center"/>
    </xf>
    <xf numFmtId="0" fontId="143" fillId="24" borderId="7" xfId="0" applyFont="1" applyFill="1" applyBorder="1" applyAlignment="1">
      <alignment horizontal="center"/>
    </xf>
    <xf numFmtId="0" fontId="143" fillId="0" borderId="26" xfId="0" applyFont="1" applyFill="1" applyBorder="1" applyAlignment="1">
      <alignment horizontal="center"/>
    </xf>
    <xf numFmtId="0" fontId="151" fillId="14" borderId="0" xfId="0" applyFont="1" applyFill="1" applyBorder="1" applyAlignment="1">
      <alignment horizontal="left"/>
    </xf>
    <xf numFmtId="0" fontId="143" fillId="16" borderId="70" xfId="0" applyFont="1" applyFill="1" applyBorder="1" applyAlignment="1">
      <alignment horizontal="center" vertical="center"/>
    </xf>
    <xf numFmtId="0" fontId="143" fillId="16" borderId="71" xfId="0" applyFont="1" applyFill="1" applyBorder="1" applyAlignment="1">
      <alignment horizontal="center" vertical="center"/>
    </xf>
    <xf numFmtId="0" fontId="143" fillId="16" borderId="33" xfId="0" applyFont="1" applyFill="1" applyBorder="1" applyAlignment="1">
      <alignment horizontal="center" vertical="center"/>
    </xf>
    <xf numFmtId="0" fontId="143" fillId="16" borderId="72" xfId="0" applyFont="1" applyFill="1" applyBorder="1" applyAlignment="1">
      <alignment horizontal="center" vertical="center"/>
    </xf>
    <xf numFmtId="167" fontId="143" fillId="16" borderId="57" xfId="0" applyNumberFormat="1" applyFont="1" applyFill="1" applyBorder="1" applyAlignment="1">
      <alignment horizontal="center" vertical="center"/>
    </xf>
    <xf numFmtId="167" fontId="143" fillId="16" borderId="12" xfId="0" applyNumberFormat="1" applyFont="1" applyFill="1" applyBorder="1" applyAlignment="1">
      <alignment horizontal="center" vertical="center"/>
    </xf>
    <xf numFmtId="16" fontId="18" fillId="16" borderId="57" xfId="0" applyNumberFormat="1" applyFont="1" applyFill="1" applyBorder="1" applyAlignment="1">
      <alignment horizontal="center" vertical="center"/>
    </xf>
    <xf numFmtId="16" fontId="18" fillId="16" borderId="12" xfId="0" applyNumberFormat="1" applyFont="1" applyFill="1" applyBorder="1" applyAlignment="1">
      <alignment horizontal="center" vertical="center"/>
    </xf>
    <xf numFmtId="16" fontId="19" fillId="0" borderId="32" xfId="0" applyNumberFormat="1" applyFont="1" applyFill="1" applyBorder="1" applyAlignment="1">
      <alignment horizontal="center"/>
    </xf>
    <xf numFmtId="0" fontId="14" fillId="40" borderId="106" xfId="1" applyFill="1" applyBorder="1" applyAlignment="1" applyProtection="1">
      <alignment horizontal="center" vertical="center" wrapText="1" shrinkToFit="1"/>
    </xf>
    <xf numFmtId="0" fontId="0" fillId="44" borderId="7" xfId="0" applyFill="1" applyBorder="1"/>
    <xf numFmtId="0" fontId="231" fillId="44" borderId="85" xfId="0" applyFont="1" applyFill="1" applyBorder="1" applyAlignment="1">
      <alignment horizontal="center" vertical="center" shrinkToFit="1"/>
    </xf>
    <xf numFmtId="0" fontId="14" fillId="0" borderId="7" xfId="1" applyBorder="1" applyAlignment="1" applyProtection="1">
      <alignment horizontal="center"/>
    </xf>
  </cellXfs>
  <cellStyles count="30">
    <cellStyle name="Hyperlink" xfId="1" builtinId="8"/>
    <cellStyle name="Hyperlink 2" xfId="27"/>
    <cellStyle name="Normal" xfId="0" builtinId="0"/>
    <cellStyle name="Normal 2" xfId="2"/>
    <cellStyle name="Normal 26" xfId="3"/>
    <cellStyle name="Normal 3" xfId="4"/>
    <cellStyle name="Normal 4" xfId="5"/>
    <cellStyle name="Normal_US WC &amp; Canada" xfId="6"/>
    <cellStyle name="常规 11 2 2" xfId="7"/>
    <cellStyle name="常规 18 2 2 2 2 2 2 3 2 2" xfId="28"/>
    <cellStyle name="常规 18 2 2 2 2 2 2 3 7" xfId="8"/>
    <cellStyle name="常规 2" xfId="9"/>
    <cellStyle name="常规 2 2 2" xfId="10"/>
    <cellStyle name="常规 2 2 2 2 2" xfId="11"/>
    <cellStyle name="常规 2 2 2 2 2 2 2 2 2 2 2" xfId="12"/>
    <cellStyle name="常规 2 2 2 2 2 2 2 2 2 2 2 2" xfId="13"/>
    <cellStyle name="常规 2 2 2 2 2 2 2 2 2 2 2 2 2 2 2 2 7" xfId="14"/>
    <cellStyle name="常规 2 2 2 2 2 3" xfId="15"/>
    <cellStyle name="常规 2 2 2 2 3" xfId="16"/>
    <cellStyle name="常规 2 2 2 2 4" xfId="17"/>
    <cellStyle name="常规 2 2 2 2 4 2 6" xfId="29"/>
    <cellStyle name="常规 2 2 2 4" xfId="18"/>
    <cellStyle name="常规 2 2 2 4 2 3 2 4" xfId="19"/>
    <cellStyle name="常规 25 2 2 2" xfId="20"/>
    <cellStyle name="常规 26 2 2 2 2 2 2 2 2 2 2 2 2" xfId="26"/>
    <cellStyle name="常规 9 4 2" xfId="21"/>
    <cellStyle name="常规 95 6 2" xfId="22"/>
    <cellStyle name="常规_Book2" xfId="23"/>
    <cellStyle name="桁区切り_トランスシップスケジュール--200810" xfId="24"/>
    <cellStyle name="標準_Sheet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SITC%20SHIPPING%20SCHEDULE%20-%20JAN%202017.xls#GENERAL!Print_Area" TargetMode="External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'ALL SERVICE'!A1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SERVICE!A1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MENU!A1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20</xdr:col>
      <xdr:colOff>0</xdr:colOff>
      <xdr:row>2</xdr:row>
      <xdr:rowOff>9525</xdr:rowOff>
    </xdr:from>
    <xdr:to>
      <xdr:col>22</xdr:col>
      <xdr:colOff>85725</xdr:colOff>
      <xdr:row>4</xdr:row>
      <xdr:rowOff>95250</xdr:rowOff>
    </xdr:to>
    <xdr:pic>
      <xdr:nvPicPr>
        <xdr:cNvPr id="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0" y="438150"/>
          <a:ext cx="131445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46</xdr:row>
      <xdr:rowOff>85725</xdr:rowOff>
    </xdr:from>
    <xdr:to>
      <xdr:col>6</xdr:col>
      <xdr:colOff>1057275</xdr:colOff>
      <xdr:row>50</xdr:row>
      <xdr:rowOff>28575</xdr:rowOff>
    </xdr:to>
    <xdr:sp macro="" textlink="">
      <xdr:nvSpPr>
        <xdr:cNvPr id="3" name="Right Arrow 2">
          <a:hlinkClick xmlns:r="http://schemas.openxmlformats.org/officeDocument/2006/relationships" r:id="rId1"/>
        </xdr:cNvPr>
        <xdr:cNvSpPr/>
      </xdr:nvSpPr>
      <xdr:spPr>
        <a:xfrm>
          <a:off x="5495925" y="9525000"/>
          <a:ext cx="77152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1228725</xdr:colOff>
      <xdr:row>2</xdr:row>
      <xdr:rowOff>133350</xdr:rowOff>
    </xdr:to>
    <xdr:pic>
      <xdr:nvPicPr>
        <xdr:cNvPr id="11383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847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514350</xdr:colOff>
      <xdr:row>27</xdr:row>
      <xdr:rowOff>47625</xdr:rowOff>
    </xdr:from>
    <xdr:to>
      <xdr:col>10</xdr:col>
      <xdr:colOff>1009650</xdr:colOff>
      <xdr:row>30</xdr:row>
      <xdr:rowOff>114300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4362450" y="4000500"/>
          <a:ext cx="1381125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0</xdr:colOff>
      <xdr:row>2</xdr:row>
      <xdr:rowOff>133350</xdr:rowOff>
    </xdr:to>
    <xdr:pic>
      <xdr:nvPicPr>
        <xdr:cNvPr id="11474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19907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514350</xdr:colOff>
      <xdr:row>35</xdr:row>
      <xdr:rowOff>47625</xdr:rowOff>
    </xdr:from>
    <xdr:to>
      <xdr:col>1</xdr:col>
      <xdr:colOff>1009650</xdr:colOff>
      <xdr:row>38</xdr:row>
      <xdr:rowOff>114300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4362450" y="4000500"/>
          <a:ext cx="1381125" cy="552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9369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238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9369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2383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28575</xdr:colOff>
      <xdr:row>2</xdr:row>
      <xdr:rowOff>76200</xdr:rowOff>
    </xdr:from>
    <xdr:to>
      <xdr:col>11</xdr:col>
      <xdr:colOff>28575</xdr:colOff>
      <xdr:row>7</xdr:row>
      <xdr:rowOff>133351</xdr:rowOff>
    </xdr:to>
    <xdr:sp macro="" textlink="">
      <xdr:nvSpPr>
        <xdr:cNvPr id="4" name="Explosion 2 3"/>
        <xdr:cNvSpPr/>
      </xdr:nvSpPr>
      <xdr:spPr>
        <a:xfrm>
          <a:off x="7048500" y="514350"/>
          <a:ext cx="3152775" cy="962026"/>
        </a:xfrm>
        <a:prstGeom prst="irregularSeal2">
          <a:avLst/>
        </a:prstGeom>
        <a:solidFill>
          <a:srgbClr val="92D050"/>
        </a:solidFill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US" sz="1500" b="1">
              <a:solidFill>
                <a:srgbClr val="FF0000"/>
              </a:solidFill>
              <a:latin typeface="+mj-lt"/>
            </a:rPr>
            <a:t>New</a:t>
          </a:r>
          <a:r>
            <a:rPr lang="en-US" sz="1500" b="1" baseline="0">
              <a:solidFill>
                <a:srgbClr val="FF0000"/>
              </a:solidFill>
              <a:latin typeface="+mj-lt"/>
            </a:rPr>
            <a:t> Service </a:t>
          </a:r>
        </a:p>
        <a:p>
          <a:pPr algn="l"/>
          <a:endParaRPr lang="en-US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466725</xdr:colOff>
      <xdr:row>2</xdr:row>
      <xdr:rowOff>9525</xdr:rowOff>
    </xdr:to>
    <xdr:pic>
      <xdr:nvPicPr>
        <xdr:cNvPr id="11684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590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79736</xdr:colOff>
      <xdr:row>2</xdr:row>
      <xdr:rowOff>114300</xdr:rowOff>
    </xdr:from>
    <xdr:to>
      <xdr:col>2</xdr:col>
      <xdr:colOff>108311</xdr:colOff>
      <xdr:row>8</xdr:row>
      <xdr:rowOff>38100</xdr:rowOff>
    </xdr:to>
    <xdr:sp macro="" textlink="">
      <xdr:nvSpPr>
        <xdr:cNvPr id="3" name="Explosion 1 2"/>
        <xdr:cNvSpPr/>
      </xdr:nvSpPr>
      <xdr:spPr>
        <a:xfrm rot="20796450">
          <a:off x="79736" y="552450"/>
          <a:ext cx="1924050" cy="914400"/>
        </a:xfrm>
        <a:prstGeom prst="irregularSeal1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 b="1">
              <a:solidFill>
                <a:srgbClr val="FF0000"/>
              </a:solidFill>
              <a:latin typeface="+mj-lt"/>
            </a:rPr>
            <a:t>NEW SERVICE</a:t>
          </a:r>
          <a:endParaRPr lang="en-US" sz="1100" b="1" baseline="0">
            <a:solidFill>
              <a:srgbClr val="FF0000"/>
            </a:solidFill>
            <a:latin typeface="+mj-lt"/>
          </a:endParaRPr>
        </a:p>
        <a:p>
          <a:pPr algn="l"/>
          <a:endParaRPr lang="en-US" sz="1100" b="1">
            <a:solidFill>
              <a:srgbClr val="FF0000"/>
            </a:solidFill>
            <a:latin typeface="+mj-lt"/>
          </a:endParaRP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0</xdr:rowOff>
    </xdr:from>
    <xdr:to>
      <xdr:col>4</xdr:col>
      <xdr:colOff>0</xdr:colOff>
      <xdr:row>2</xdr:row>
      <xdr:rowOff>190500</xdr:rowOff>
    </xdr:to>
    <xdr:pic>
      <xdr:nvPicPr>
        <xdr:cNvPr id="18949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0"/>
          <a:ext cx="16954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0</xdr:row>
      <xdr:rowOff>47625</xdr:rowOff>
    </xdr:from>
    <xdr:to>
      <xdr:col>1</xdr:col>
      <xdr:colOff>638175</xdr:colOff>
      <xdr:row>4</xdr:row>
      <xdr:rowOff>19050</xdr:rowOff>
    </xdr:to>
    <xdr:pic>
      <xdr:nvPicPr>
        <xdr:cNvPr id="19471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47625"/>
          <a:ext cx="15240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514350</xdr:colOff>
      <xdr:row>21</xdr:row>
      <xdr:rowOff>47625</xdr:rowOff>
    </xdr:from>
    <xdr:to>
      <xdr:col>5</xdr:col>
      <xdr:colOff>1009650</xdr:colOff>
      <xdr:row>24</xdr:row>
      <xdr:rowOff>114300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3648075" y="4524375"/>
          <a:ext cx="1381125" cy="5810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  <xdr:twoCellAnchor>
    <xdr:from>
      <xdr:col>2</xdr:col>
      <xdr:colOff>123825</xdr:colOff>
      <xdr:row>8</xdr:row>
      <xdr:rowOff>9525</xdr:rowOff>
    </xdr:from>
    <xdr:to>
      <xdr:col>3</xdr:col>
      <xdr:colOff>1009650</xdr:colOff>
      <xdr:row>8</xdr:row>
      <xdr:rowOff>19050</xdr:rowOff>
    </xdr:to>
    <xdr:sp macro="" textlink="">
      <xdr:nvSpPr>
        <xdr:cNvPr id="5" name="Line 20"/>
        <xdr:cNvSpPr>
          <a:spLocks noChangeShapeType="1"/>
        </xdr:cNvSpPr>
      </xdr:nvSpPr>
      <xdr:spPr bwMode="auto">
        <a:xfrm flipV="1">
          <a:off x="9099737" y="1611966"/>
          <a:ext cx="1592916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504825</xdr:colOff>
      <xdr:row>2</xdr:row>
      <xdr:rowOff>161925</xdr:rowOff>
    </xdr:to>
    <xdr:pic>
      <xdr:nvPicPr>
        <xdr:cNvPr id="1199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8954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21</xdr:row>
      <xdr:rowOff>0</xdr:rowOff>
    </xdr:from>
    <xdr:to>
      <xdr:col>6</xdr:col>
      <xdr:colOff>542925</xdr:colOff>
      <xdr:row>23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4638675" y="4819650"/>
          <a:ext cx="2743200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504825</xdr:colOff>
      <xdr:row>2</xdr:row>
      <xdr:rowOff>161925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0574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24</xdr:row>
      <xdr:rowOff>0</xdr:rowOff>
    </xdr:from>
    <xdr:to>
      <xdr:col>7</xdr:col>
      <xdr:colOff>542925</xdr:colOff>
      <xdr:row>26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1552575" y="5067300"/>
          <a:ext cx="1200150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  <xdr:twoCellAnchor>
    <xdr:from>
      <xdr:col>5</xdr:col>
      <xdr:colOff>9525</xdr:colOff>
      <xdr:row>26</xdr:row>
      <xdr:rowOff>0</xdr:rowOff>
    </xdr:from>
    <xdr:to>
      <xdr:col>6</xdr:col>
      <xdr:colOff>552450</xdr:colOff>
      <xdr:row>28</xdr:row>
      <xdr:rowOff>190500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3962400" y="3714750"/>
          <a:ext cx="1438275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2</xdr:col>
      <xdr:colOff>9525</xdr:colOff>
      <xdr:row>2</xdr:row>
      <xdr:rowOff>57149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2352674" cy="380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9525</xdr:colOff>
      <xdr:row>20</xdr:row>
      <xdr:rowOff>0</xdr:rowOff>
    </xdr:from>
    <xdr:to>
      <xdr:col>6</xdr:col>
      <xdr:colOff>552450</xdr:colOff>
      <xdr:row>22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3962400" y="3714750"/>
          <a:ext cx="1438275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504825</xdr:colOff>
      <xdr:row>2</xdr:row>
      <xdr:rowOff>57150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31445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9525</xdr:colOff>
      <xdr:row>14</xdr:row>
      <xdr:rowOff>0</xdr:rowOff>
    </xdr:from>
    <xdr:to>
      <xdr:col>20</xdr:col>
      <xdr:colOff>552450</xdr:colOff>
      <xdr:row>16</xdr:row>
      <xdr:rowOff>190500</xdr:rowOff>
    </xdr:to>
    <xdr:sp macro="" textlink="">
      <xdr:nvSpPr>
        <xdr:cNvPr id="5" name="Right Arrow 4">
          <a:hlinkClick xmlns:r="http://schemas.openxmlformats.org/officeDocument/2006/relationships" r:id="rId2"/>
        </xdr:cNvPr>
        <xdr:cNvSpPr/>
      </xdr:nvSpPr>
      <xdr:spPr>
        <a:xfrm>
          <a:off x="3962400" y="3714750"/>
          <a:ext cx="1438275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504825</xdr:colOff>
      <xdr:row>2</xdr:row>
      <xdr:rowOff>161925</xdr:rowOff>
    </xdr:to>
    <xdr:pic>
      <xdr:nvPicPr>
        <xdr:cNvPr id="12093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1050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20</xdr:row>
      <xdr:rowOff>0</xdr:rowOff>
    </xdr:from>
    <xdr:to>
      <xdr:col>5</xdr:col>
      <xdr:colOff>552450</xdr:colOff>
      <xdr:row>22</xdr:row>
      <xdr:rowOff>190500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4410075" y="4905375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1</xdr:row>
      <xdr:rowOff>161925</xdr:rowOff>
    </xdr:to>
    <xdr:pic>
      <xdr:nvPicPr>
        <xdr:cNvPr id="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00977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27</xdr:row>
      <xdr:rowOff>0</xdr:rowOff>
    </xdr:from>
    <xdr:to>
      <xdr:col>1</xdr:col>
      <xdr:colOff>542925</xdr:colOff>
      <xdr:row>29</xdr:row>
      <xdr:rowOff>190500</xdr:rowOff>
    </xdr:to>
    <xdr:sp macro="" textlink="">
      <xdr:nvSpPr>
        <xdr:cNvPr id="5" name="Right Arrow 4">
          <a:hlinkClick xmlns:r="http://schemas.openxmlformats.org/officeDocument/2006/relationships" r:id="rId2"/>
        </xdr:cNvPr>
        <xdr:cNvSpPr/>
      </xdr:nvSpPr>
      <xdr:spPr>
        <a:xfrm>
          <a:off x="2847975" y="3867150"/>
          <a:ext cx="1600200" cy="571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0</xdr:colOff>
      <xdr:row>2</xdr:row>
      <xdr:rowOff>9525</xdr:rowOff>
    </xdr:to>
    <xdr:pic>
      <xdr:nvPicPr>
        <xdr:cNvPr id="12196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7621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419100</xdr:colOff>
      <xdr:row>20</xdr:row>
      <xdr:rowOff>38100</xdr:rowOff>
    </xdr:from>
    <xdr:to>
      <xdr:col>7</xdr:col>
      <xdr:colOff>457200</xdr:colOff>
      <xdr:row>23</xdr:row>
      <xdr:rowOff>19050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7858125" y="4981575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257175</xdr:colOff>
      <xdr:row>3</xdr:row>
      <xdr:rowOff>0</xdr:rowOff>
    </xdr:to>
    <xdr:pic>
      <xdr:nvPicPr>
        <xdr:cNvPr id="12303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619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1</xdr:col>
      <xdr:colOff>257175</xdr:colOff>
      <xdr:row>3</xdr:row>
      <xdr:rowOff>0</xdr:rowOff>
    </xdr:to>
    <xdr:pic>
      <xdr:nvPicPr>
        <xdr:cNvPr id="12303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16192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21</xdr:row>
      <xdr:rowOff>0</xdr:rowOff>
    </xdr:from>
    <xdr:to>
      <xdr:col>8</xdr:col>
      <xdr:colOff>523875</xdr:colOff>
      <xdr:row>23</xdr:row>
      <xdr:rowOff>190500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7010400" y="5076825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20381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20381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619125</xdr:colOff>
      <xdr:row>133</xdr:row>
      <xdr:rowOff>95250</xdr:rowOff>
    </xdr:from>
    <xdr:to>
      <xdr:col>14</xdr:col>
      <xdr:colOff>123825</xdr:colOff>
      <xdr:row>135</xdr:row>
      <xdr:rowOff>200025</xdr:rowOff>
    </xdr:to>
    <xdr:sp macro="" textlink="">
      <xdr:nvSpPr>
        <xdr:cNvPr id="2" name="Curved Left Arrow 1">
          <a:hlinkClick xmlns:r="http://schemas.openxmlformats.org/officeDocument/2006/relationships" r:id="rId2"/>
        </xdr:cNvPr>
        <xdr:cNvSpPr/>
      </xdr:nvSpPr>
      <xdr:spPr>
        <a:xfrm>
          <a:off x="9734550" y="6553200"/>
          <a:ext cx="552450" cy="5524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0</xdr:rowOff>
    </xdr:from>
    <xdr:to>
      <xdr:col>1</xdr:col>
      <xdr:colOff>1228725</xdr:colOff>
      <xdr:row>2</xdr:row>
      <xdr:rowOff>133350</xdr:rowOff>
    </xdr:to>
    <xdr:pic>
      <xdr:nvPicPr>
        <xdr:cNvPr id="19051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0"/>
          <a:ext cx="24193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9159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9159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574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3795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13796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1935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50725</xdr:colOff>
      <xdr:row>3</xdr:row>
      <xdr:rowOff>0</xdr:rowOff>
    </xdr:to>
    <xdr:pic>
      <xdr:nvPicPr>
        <xdr:cNvPr id="195689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2129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4</xdr:col>
      <xdr:colOff>542925</xdr:colOff>
      <xdr:row>22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3381375" y="5448300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504825</xdr:colOff>
      <xdr:row>2</xdr:row>
      <xdr:rowOff>161925</xdr:rowOff>
    </xdr:to>
    <xdr:pic>
      <xdr:nvPicPr>
        <xdr:cNvPr id="196661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21526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28</xdr:row>
      <xdr:rowOff>0</xdr:rowOff>
    </xdr:from>
    <xdr:to>
      <xdr:col>2</xdr:col>
      <xdr:colOff>542925</xdr:colOff>
      <xdr:row>30</xdr:row>
      <xdr:rowOff>190500</xdr:rowOff>
    </xdr:to>
    <xdr:sp macro="" textlink="">
      <xdr:nvSpPr>
        <xdr:cNvPr id="4" name="Right Arrow 3">
          <a:hlinkClick xmlns:r="http://schemas.openxmlformats.org/officeDocument/2006/relationships" r:id="rId2"/>
        </xdr:cNvPr>
        <xdr:cNvSpPr/>
      </xdr:nvSpPr>
      <xdr:spPr>
        <a:xfrm>
          <a:off x="1409700" y="5248275"/>
          <a:ext cx="1200150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9525</xdr:colOff>
      <xdr:row>12</xdr:row>
      <xdr:rowOff>0</xdr:rowOff>
    </xdr:from>
    <xdr:to>
      <xdr:col>20</xdr:col>
      <xdr:colOff>552450</xdr:colOff>
      <xdr:row>14</xdr:row>
      <xdr:rowOff>190500</xdr:rowOff>
    </xdr:to>
    <xdr:sp macro="" textlink="">
      <xdr:nvSpPr>
        <xdr:cNvPr id="5" name="Right Arrow 4">
          <a:hlinkClick xmlns:r="http://schemas.openxmlformats.org/officeDocument/2006/relationships" r:id="rId2"/>
        </xdr:cNvPr>
        <xdr:cNvSpPr/>
      </xdr:nvSpPr>
      <xdr:spPr>
        <a:xfrm>
          <a:off x="11811000" y="2886075"/>
          <a:ext cx="1152525" cy="1000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681318</xdr:colOff>
      <xdr:row>2</xdr:row>
      <xdr:rowOff>95250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662518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20</xdr:row>
      <xdr:rowOff>0</xdr:rowOff>
    </xdr:from>
    <xdr:to>
      <xdr:col>5</xdr:col>
      <xdr:colOff>542925</xdr:colOff>
      <xdr:row>22</xdr:row>
      <xdr:rowOff>190500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1552575" y="5067300"/>
          <a:ext cx="1200150" cy="485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504825</xdr:colOff>
      <xdr:row>2</xdr:row>
      <xdr:rowOff>0</xdr:rowOff>
    </xdr:to>
    <xdr:pic>
      <xdr:nvPicPr>
        <xdr:cNvPr id="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445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9525</xdr:colOff>
      <xdr:row>9</xdr:row>
      <xdr:rowOff>0</xdr:rowOff>
    </xdr:from>
    <xdr:to>
      <xdr:col>20</xdr:col>
      <xdr:colOff>552450</xdr:colOff>
      <xdr:row>11</xdr:row>
      <xdr:rowOff>0</xdr:rowOff>
    </xdr:to>
    <xdr:sp macro="" textlink="">
      <xdr:nvSpPr>
        <xdr:cNvPr id="5" name="Right Arrow 4">
          <a:hlinkClick xmlns:r="http://schemas.openxmlformats.org/officeDocument/2006/relationships" r:id="rId2"/>
        </xdr:cNvPr>
        <xdr:cNvSpPr/>
      </xdr:nvSpPr>
      <xdr:spPr>
        <a:xfrm>
          <a:off x="11811000" y="4257675"/>
          <a:ext cx="1152525" cy="857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1</xdr:col>
      <xdr:colOff>504825</xdr:colOff>
      <xdr:row>2</xdr:row>
      <xdr:rowOff>57150</xdr:rowOff>
    </xdr:to>
    <xdr:pic>
      <xdr:nvPicPr>
        <xdr:cNvPr id="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923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201791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095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0</xdr:row>
      <xdr:rowOff>28575</xdr:rowOff>
    </xdr:from>
    <xdr:to>
      <xdr:col>2</xdr:col>
      <xdr:colOff>257175</xdr:colOff>
      <xdr:row>3</xdr:row>
      <xdr:rowOff>0</xdr:rowOff>
    </xdr:to>
    <xdr:pic>
      <xdr:nvPicPr>
        <xdr:cNvPr id="201792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095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104776</xdr:rowOff>
    </xdr:from>
    <xdr:to>
      <xdr:col>1</xdr:col>
      <xdr:colOff>425823</xdr:colOff>
      <xdr:row>2</xdr:row>
      <xdr:rowOff>44824</xdr:rowOff>
    </xdr:to>
    <xdr:pic>
      <xdr:nvPicPr>
        <xdr:cNvPr id="10967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04776"/>
          <a:ext cx="1860175" cy="34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30</xdr:row>
      <xdr:rowOff>0</xdr:rowOff>
    </xdr:from>
    <xdr:to>
      <xdr:col>1</xdr:col>
      <xdr:colOff>47625</xdr:colOff>
      <xdr:row>33</xdr:row>
      <xdr:rowOff>123825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0" y="5362575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19050</xdr:colOff>
      <xdr:row>2</xdr:row>
      <xdr:rowOff>133350</xdr:rowOff>
    </xdr:to>
    <xdr:pic>
      <xdr:nvPicPr>
        <xdr:cNvPr id="11069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85</xdr:row>
      <xdr:rowOff>0</xdr:rowOff>
    </xdr:from>
    <xdr:to>
      <xdr:col>3</xdr:col>
      <xdr:colOff>47625</xdr:colOff>
      <xdr:row>88</xdr:row>
      <xdr:rowOff>123825</xdr:rowOff>
    </xdr:to>
    <xdr:sp macro="" textlink="">
      <xdr:nvSpPr>
        <xdr:cNvPr id="3" name="Right Arrow 2">
          <a:hlinkClick xmlns:r="http://schemas.openxmlformats.org/officeDocument/2006/relationships" r:id="rId2"/>
        </xdr:cNvPr>
        <xdr:cNvSpPr/>
      </xdr:nvSpPr>
      <xdr:spPr>
        <a:xfrm>
          <a:off x="609600" y="17697450"/>
          <a:ext cx="1476375" cy="6096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38660</xdr:colOff>
      <xdr:row>91</xdr:row>
      <xdr:rowOff>134471</xdr:rowOff>
    </xdr:from>
    <xdr:to>
      <xdr:col>1</xdr:col>
      <xdr:colOff>0</xdr:colOff>
      <xdr:row>95</xdr:row>
      <xdr:rowOff>101414</xdr:rowOff>
    </xdr:to>
    <xdr:sp macro="" textlink="">
      <xdr:nvSpPr>
        <xdr:cNvPr id="5" name="Right Arrow 4">
          <a:hlinkClick xmlns:r="http://schemas.openxmlformats.org/officeDocument/2006/relationships" r:id="rId1"/>
        </xdr:cNvPr>
        <xdr:cNvSpPr/>
      </xdr:nvSpPr>
      <xdr:spPr>
        <a:xfrm>
          <a:off x="38660" y="11385177"/>
          <a:ext cx="1473013" cy="594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BACK TO MENU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export1.hcm@sitc.vn" TargetMode="External"/><Relationship Id="rId13" Type="http://schemas.openxmlformats.org/officeDocument/2006/relationships/hyperlink" Target="mailto:export2.hcm@sitc.vn" TargetMode="External"/><Relationship Id="rId18" Type="http://schemas.openxmlformats.org/officeDocument/2006/relationships/hyperlink" Target="mailto:mkt.hcm@sitc.vn" TargetMode="External"/><Relationship Id="rId3" Type="http://schemas.openxmlformats.org/officeDocument/2006/relationships/hyperlink" Target="mailto:sale.hcm@sitc.vn" TargetMode="External"/><Relationship Id="rId7" Type="http://schemas.openxmlformats.org/officeDocument/2006/relationships/hyperlink" Target="mailto:export2.hcm@sitc.vn" TargetMode="External"/><Relationship Id="rId12" Type="http://schemas.openxmlformats.org/officeDocument/2006/relationships/hyperlink" Target="mailto:phuongdtd@sitc.vn" TargetMode="External"/><Relationship Id="rId17" Type="http://schemas.openxmlformats.org/officeDocument/2006/relationships/hyperlink" Target="mailto:export2.hcm@sitc.vn" TargetMode="External"/><Relationship Id="rId2" Type="http://schemas.openxmlformats.org/officeDocument/2006/relationships/hyperlink" Target="mailto:sale.hcm@sitc.vn" TargetMode="External"/><Relationship Id="rId16" Type="http://schemas.openxmlformats.org/officeDocument/2006/relationships/hyperlink" Target="mailto:export2.hcm@sitc.vn" TargetMode="External"/><Relationship Id="rId20" Type="http://schemas.openxmlformats.org/officeDocument/2006/relationships/drawing" Target="../drawings/drawing7.xml"/><Relationship Id="rId1" Type="http://schemas.openxmlformats.org/officeDocument/2006/relationships/hyperlink" Target="mailto:binh@sitc.vn" TargetMode="External"/><Relationship Id="rId6" Type="http://schemas.openxmlformats.org/officeDocument/2006/relationships/hyperlink" Target="mailto:lyna@sitc.vn" TargetMode="External"/><Relationship Id="rId11" Type="http://schemas.openxmlformats.org/officeDocument/2006/relationships/hyperlink" Target="mailto:xuyenvk@sitc.vn" TargetMode="External"/><Relationship Id="rId5" Type="http://schemas.openxmlformats.org/officeDocument/2006/relationships/hyperlink" Target="mailto:export1.hcm@sitc.vn" TargetMode="External"/><Relationship Id="rId15" Type="http://schemas.openxmlformats.org/officeDocument/2006/relationships/hyperlink" Target="mailto:export2.hcm@sitc.vn" TargetMode="External"/><Relationship Id="rId10" Type="http://schemas.openxmlformats.org/officeDocument/2006/relationships/hyperlink" Target="mailto:export1.hcm@sitc.vn" TargetMode="External"/><Relationship Id="rId19" Type="http://schemas.openxmlformats.org/officeDocument/2006/relationships/printerSettings" Target="../printerSettings/printerSettings3.bin"/><Relationship Id="rId4" Type="http://schemas.openxmlformats.org/officeDocument/2006/relationships/hyperlink" Target="mailto:export2.hcm@sitc.vn" TargetMode="External"/><Relationship Id="rId9" Type="http://schemas.openxmlformats.org/officeDocument/2006/relationships/hyperlink" Target="mailto:export1.hcm@sitc.vn" TargetMode="External"/><Relationship Id="rId14" Type="http://schemas.openxmlformats.org/officeDocument/2006/relationships/hyperlink" Target="mailto:export1.hcm@sitc.vn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5"/>
  <sheetViews>
    <sheetView tabSelected="1" workbookViewId="0">
      <selection activeCell="F9" sqref="F9"/>
    </sheetView>
  </sheetViews>
  <sheetFormatPr defaultRowHeight="12.75"/>
  <cols>
    <col min="1" max="1" width="12.140625" customWidth="1"/>
    <col min="11" max="12" width="9.28515625" customWidth="1"/>
    <col min="22" max="22" width="16.5703125" customWidth="1"/>
  </cols>
  <sheetData>
    <row r="1" spans="1:22" ht="19.5">
      <c r="B1" s="115"/>
      <c r="C1" s="366" t="s">
        <v>895</v>
      </c>
      <c r="D1" s="115"/>
      <c r="E1" s="115"/>
    </row>
    <row r="2" spans="1:22" ht="14.25">
      <c r="B2" s="115"/>
      <c r="C2" s="367" t="s">
        <v>1094</v>
      </c>
      <c r="D2" s="115"/>
    </row>
    <row r="3" spans="1:22" ht="14.25">
      <c r="B3" s="115"/>
      <c r="C3" s="367" t="s">
        <v>788</v>
      </c>
      <c r="D3" s="115"/>
    </row>
    <row r="4" spans="1:22" ht="12.75" customHeight="1">
      <c r="A4" s="826" t="s">
        <v>1135</v>
      </c>
      <c r="B4" s="826"/>
      <c r="C4" s="826"/>
      <c r="D4" s="826"/>
      <c r="E4" s="826"/>
      <c r="F4" s="826"/>
      <c r="G4" s="826"/>
      <c r="H4" s="826"/>
      <c r="I4" s="826"/>
      <c r="J4" s="826"/>
      <c r="K4" s="826"/>
      <c r="L4" s="826"/>
      <c r="M4" s="826"/>
      <c r="N4" s="826"/>
      <c r="O4" s="826"/>
      <c r="P4" s="826"/>
      <c r="Q4" s="826"/>
      <c r="R4" s="826"/>
      <c r="S4" s="826"/>
    </row>
    <row r="5" spans="1:22" ht="8.25" customHeight="1">
      <c r="A5" s="826"/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</row>
    <row r="6" spans="1:22" ht="18.75" customHeight="1">
      <c r="A6" s="736" t="s">
        <v>1097</v>
      </c>
      <c r="B6" s="736" t="s">
        <v>753</v>
      </c>
      <c r="C6" s="736" t="s">
        <v>773</v>
      </c>
      <c r="D6" s="736" t="s">
        <v>757</v>
      </c>
      <c r="E6" s="736" t="s">
        <v>756</v>
      </c>
      <c r="F6" s="736" t="s">
        <v>752</v>
      </c>
      <c r="G6" s="744" t="s">
        <v>879</v>
      </c>
      <c r="H6" s="744" t="s">
        <v>883</v>
      </c>
      <c r="I6" s="736" t="s">
        <v>753</v>
      </c>
      <c r="J6" s="736" t="s">
        <v>773</v>
      </c>
      <c r="K6" s="736" t="s">
        <v>757</v>
      </c>
      <c r="L6" s="736" t="s">
        <v>756</v>
      </c>
      <c r="M6" s="736" t="s">
        <v>752</v>
      </c>
      <c r="N6" s="744" t="s">
        <v>879</v>
      </c>
      <c r="O6" s="744" t="s">
        <v>883</v>
      </c>
      <c r="P6" s="736" t="s">
        <v>753</v>
      </c>
      <c r="Q6" s="736" t="s">
        <v>773</v>
      </c>
      <c r="R6" s="736" t="s">
        <v>757</v>
      </c>
      <c r="S6" s="736" t="s">
        <v>756</v>
      </c>
      <c r="U6" s="734" t="s">
        <v>1134</v>
      </c>
      <c r="V6" s="734" t="s">
        <v>1133</v>
      </c>
    </row>
    <row r="7" spans="1:22" ht="27" customHeight="1">
      <c r="A7" s="741" t="s">
        <v>1098</v>
      </c>
      <c r="B7" s="682"/>
      <c r="C7" s="742" t="s">
        <v>1099</v>
      </c>
      <c r="D7" s="683"/>
      <c r="E7" s="683"/>
      <c r="F7" s="735"/>
      <c r="G7" s="684" t="s">
        <v>1035</v>
      </c>
      <c r="H7" s="743" t="s">
        <v>1100</v>
      </c>
      <c r="I7" s="682" t="s">
        <v>1035</v>
      </c>
      <c r="J7" s="713" t="s">
        <v>1101</v>
      </c>
      <c r="K7" s="683"/>
      <c r="L7" s="683"/>
      <c r="M7" s="702" t="s">
        <v>1102</v>
      </c>
      <c r="N7" s="704" t="s">
        <v>1103</v>
      </c>
      <c r="O7" s="704" t="s">
        <v>1104</v>
      </c>
      <c r="P7" s="682"/>
      <c r="Q7" s="683"/>
      <c r="R7" s="683"/>
      <c r="S7" s="683"/>
      <c r="U7" s="725"/>
      <c r="V7" s="733" t="s">
        <v>136</v>
      </c>
    </row>
    <row r="8" spans="1:22" ht="27.75" customHeight="1" thickBot="1">
      <c r="A8" s="741" t="s">
        <v>1271</v>
      </c>
      <c r="B8" s="669"/>
      <c r="C8" s="669"/>
      <c r="D8" s="699" t="s">
        <v>1099</v>
      </c>
      <c r="E8" s="683"/>
      <c r="F8" s="683"/>
      <c r="G8" s="727" t="s">
        <v>1128</v>
      </c>
      <c r="H8" s="672"/>
      <c r="I8" s="669"/>
      <c r="J8" s="692"/>
      <c r="K8" s="692"/>
      <c r="L8" s="726" t="s">
        <v>1103</v>
      </c>
      <c r="M8" s="726" t="s">
        <v>1104</v>
      </c>
      <c r="N8" s="706" t="s">
        <v>1102</v>
      </c>
      <c r="O8" s="675"/>
      <c r="P8" s="676"/>
      <c r="Q8" s="670"/>
      <c r="R8" s="670"/>
      <c r="S8" s="675"/>
      <c r="U8" s="726"/>
      <c r="V8" s="745" t="s">
        <v>763</v>
      </c>
    </row>
    <row r="9" spans="1:22" ht="27" customHeight="1">
      <c r="A9" s="741" t="s">
        <v>1189</v>
      </c>
      <c r="B9" s="669"/>
      <c r="C9" s="669"/>
      <c r="D9" s="696" t="s">
        <v>1099</v>
      </c>
      <c r="E9" s="683"/>
      <c r="F9" s="683"/>
      <c r="G9" s="723" t="s">
        <v>1105</v>
      </c>
      <c r="H9" s="672"/>
      <c r="I9" s="669"/>
      <c r="J9" s="724" t="s">
        <v>1106</v>
      </c>
      <c r="K9" s="670"/>
      <c r="L9" s="670"/>
      <c r="M9" s="707" t="s">
        <v>1108</v>
      </c>
      <c r="N9" s="708" t="s">
        <v>1128</v>
      </c>
      <c r="O9" s="675"/>
      <c r="P9" s="676"/>
      <c r="Q9" s="670"/>
      <c r="R9" s="670"/>
      <c r="S9" s="675"/>
      <c r="U9" s="727"/>
      <c r="V9" s="745" t="s">
        <v>762</v>
      </c>
    </row>
    <row r="10" spans="1:22" ht="27" customHeight="1">
      <c r="A10" s="741" t="s">
        <v>1107</v>
      </c>
      <c r="B10" s="673"/>
      <c r="C10" s="673"/>
      <c r="D10" s="696" t="s">
        <v>1099</v>
      </c>
      <c r="E10" s="670" t="s">
        <v>1035</v>
      </c>
      <c r="F10" s="671" t="s">
        <v>1035</v>
      </c>
      <c r="G10" s="709" t="s">
        <v>1108</v>
      </c>
      <c r="H10" s="674"/>
      <c r="I10" s="669"/>
      <c r="J10" s="670"/>
      <c r="K10" s="700" t="s">
        <v>1109</v>
      </c>
      <c r="L10" s="701" t="s">
        <v>1110</v>
      </c>
      <c r="M10" s="702" t="s">
        <v>1111</v>
      </c>
      <c r="N10" s="672"/>
      <c r="O10" s="715" t="s">
        <v>1112</v>
      </c>
      <c r="P10" s="669" t="s">
        <v>1035</v>
      </c>
      <c r="Q10" s="708" t="s">
        <v>1113</v>
      </c>
      <c r="S10" s="710" t="s">
        <v>1114</v>
      </c>
      <c r="U10" s="728"/>
      <c r="V10" s="745" t="s">
        <v>765</v>
      </c>
    </row>
    <row r="11" spans="1:22" ht="39" customHeight="1">
      <c r="A11" s="738" t="s">
        <v>755</v>
      </c>
      <c r="B11" s="669"/>
      <c r="C11" s="669"/>
      <c r="D11" s="696" t="s">
        <v>1099</v>
      </c>
      <c r="E11" s="670"/>
      <c r="F11" s="671"/>
      <c r="G11" s="672"/>
      <c r="H11" s="672"/>
      <c r="I11" s="669"/>
      <c r="J11" s="670"/>
      <c r="K11" s="703" t="s">
        <v>1130</v>
      </c>
      <c r="L11" s="703" t="s">
        <v>1131</v>
      </c>
      <c r="M11" s="672"/>
      <c r="N11" s="672"/>
      <c r="O11" s="672"/>
      <c r="P11" s="669"/>
      <c r="Q11" s="670"/>
      <c r="R11" s="670"/>
      <c r="S11" s="670"/>
      <c r="U11" s="730"/>
      <c r="V11" s="746" t="s">
        <v>761</v>
      </c>
    </row>
    <row r="12" spans="1:22" ht="27" customHeight="1">
      <c r="A12" s="739" t="s">
        <v>764</v>
      </c>
      <c r="B12" s="669"/>
      <c r="C12" s="669"/>
      <c r="D12" s="695" t="s">
        <v>1099</v>
      </c>
      <c r="E12" s="670"/>
      <c r="F12" s="671"/>
      <c r="G12" s="672"/>
      <c r="H12" s="672"/>
      <c r="I12" s="669"/>
      <c r="J12" s="708" t="s">
        <v>1101</v>
      </c>
      <c r="K12" s="670"/>
      <c r="L12" s="716" t="s">
        <v>1112</v>
      </c>
      <c r="M12" s="717" t="s">
        <v>1115</v>
      </c>
      <c r="N12" s="674"/>
      <c r="O12" s="675"/>
      <c r="P12" s="676"/>
      <c r="Q12" s="670"/>
      <c r="R12" s="670"/>
      <c r="S12" s="670"/>
      <c r="U12" s="732"/>
      <c r="V12" s="746" t="s">
        <v>760</v>
      </c>
    </row>
    <row r="13" spans="1:22" ht="27" customHeight="1">
      <c r="A13" s="738" t="s">
        <v>1117</v>
      </c>
      <c r="B13" s="669"/>
      <c r="C13" s="669"/>
      <c r="D13" s="695" t="s">
        <v>1099</v>
      </c>
      <c r="E13" s="670"/>
      <c r="F13" s="671"/>
      <c r="G13" s="722" t="s">
        <v>1118</v>
      </c>
      <c r="H13" s="722" t="s">
        <v>1119</v>
      </c>
      <c r="I13" s="669"/>
      <c r="J13" s="670"/>
      <c r="K13" s="677"/>
      <c r="L13" s="677"/>
      <c r="M13" s="678"/>
      <c r="N13" s="674" t="s">
        <v>1035</v>
      </c>
      <c r="O13" s="672"/>
      <c r="P13" s="669" t="s">
        <v>1035</v>
      </c>
      <c r="Q13" s="670"/>
      <c r="R13" s="670"/>
      <c r="S13" s="670"/>
      <c r="U13" s="731"/>
      <c r="V13" s="746" t="s">
        <v>758</v>
      </c>
    </row>
    <row r="14" spans="1:22" ht="27" customHeight="1" thickBot="1">
      <c r="A14" s="740" t="s">
        <v>1210</v>
      </c>
      <c r="B14" s="669"/>
      <c r="C14" s="669"/>
      <c r="D14" s="695" t="s">
        <v>1099</v>
      </c>
      <c r="E14" s="690"/>
      <c r="F14" s="670"/>
      <c r="G14" s="762" t="s">
        <v>1238</v>
      </c>
      <c r="H14" s="692"/>
      <c r="I14" s="669"/>
      <c r="J14" s="670"/>
      <c r="K14" s="729" t="s">
        <v>1211</v>
      </c>
      <c r="L14" s="674"/>
      <c r="M14" s="675"/>
      <c r="N14" s="676"/>
      <c r="O14" s="670"/>
      <c r="P14" s="670"/>
      <c r="Q14" s="670"/>
      <c r="R14" s="674"/>
      <c r="S14" s="675"/>
      <c r="U14" s="763"/>
      <c r="V14" s="746" t="s">
        <v>1203</v>
      </c>
    </row>
    <row r="15" spans="1:22" ht="27" customHeight="1">
      <c r="A15" s="1120" t="s">
        <v>1396</v>
      </c>
      <c r="B15" s="669"/>
      <c r="C15" s="669"/>
      <c r="E15" s="695" t="s">
        <v>1099</v>
      </c>
      <c r="F15" s="670"/>
      <c r="G15" s="680"/>
      <c r="H15" s="722" t="s">
        <v>1119</v>
      </c>
      <c r="I15" s="669"/>
      <c r="J15" s="670"/>
      <c r="K15" s="762" t="s">
        <v>1238</v>
      </c>
      <c r="L15" s="674"/>
      <c r="M15" s="675"/>
      <c r="N15" s="676"/>
      <c r="O15" s="670"/>
      <c r="P15" s="670"/>
      <c r="Q15" s="1122" t="s">
        <v>1397</v>
      </c>
      <c r="R15" s="674"/>
      <c r="S15" s="675"/>
      <c r="U15" s="729"/>
      <c r="V15" s="746" t="s">
        <v>1226</v>
      </c>
    </row>
    <row r="16" spans="1:22" ht="27" customHeight="1">
      <c r="A16" s="738" t="s">
        <v>1196</v>
      </c>
      <c r="B16" s="669"/>
      <c r="C16" s="669"/>
      <c r="D16" s="670"/>
      <c r="E16" s="695" t="s">
        <v>1099</v>
      </c>
      <c r="F16" s="670"/>
      <c r="G16" s="680"/>
      <c r="H16" s="762" t="s">
        <v>1198</v>
      </c>
      <c r="I16" s="669"/>
      <c r="J16" s="670"/>
      <c r="K16" s="757"/>
      <c r="L16" s="787" t="s">
        <v>1199</v>
      </c>
      <c r="M16" s="757"/>
      <c r="N16" s="674"/>
      <c r="O16" s="674"/>
      <c r="P16" s="676"/>
      <c r="Q16" s="677"/>
      <c r="R16" s="786" t="s">
        <v>1200</v>
      </c>
      <c r="S16" s="681"/>
      <c r="U16" s="784"/>
      <c r="V16" s="746" t="s">
        <v>1227</v>
      </c>
    </row>
    <row r="17" spans="1:22" ht="27" customHeight="1">
      <c r="A17" s="788" t="s">
        <v>1224</v>
      </c>
      <c r="B17" s="669"/>
      <c r="C17" s="669"/>
      <c r="D17" s="670"/>
      <c r="E17" s="725" t="s">
        <v>1232</v>
      </c>
      <c r="F17" s="789"/>
      <c r="G17" s="760"/>
      <c r="H17" s="759"/>
      <c r="I17" s="758"/>
      <c r="J17" s="757"/>
      <c r="K17" s="726" t="s">
        <v>1225</v>
      </c>
      <c r="L17" s="726" t="s">
        <v>1103</v>
      </c>
      <c r="M17" s="726" t="s">
        <v>1104</v>
      </c>
      <c r="N17" s="672"/>
      <c r="O17" s="672"/>
      <c r="P17" s="669"/>
      <c r="Q17" s="670"/>
      <c r="R17" s="670"/>
      <c r="S17" s="670"/>
      <c r="U17" s="785"/>
      <c r="V17" s="1123" t="s">
        <v>1228</v>
      </c>
    </row>
    <row r="18" spans="1:22" ht="27" customHeight="1">
      <c r="A18" s="738" t="s">
        <v>1197</v>
      </c>
      <c r="B18" s="669"/>
      <c r="C18" s="669" t="s">
        <v>1035</v>
      </c>
      <c r="D18" s="670"/>
      <c r="E18" s="683"/>
      <c r="F18" s="695" t="s">
        <v>1099</v>
      </c>
      <c r="G18" s="671"/>
      <c r="H18" s="672"/>
      <c r="I18" s="707" t="s">
        <v>1108</v>
      </c>
      <c r="K18" s="712" t="s">
        <v>1120</v>
      </c>
      <c r="L18" s="676"/>
      <c r="M18" s="676"/>
      <c r="N18" s="716" t="s">
        <v>1121</v>
      </c>
      <c r="O18" s="674"/>
      <c r="P18" s="707" t="s">
        <v>1122</v>
      </c>
      <c r="Q18" s="676"/>
      <c r="R18" s="708" t="s">
        <v>1114</v>
      </c>
      <c r="S18" s="670"/>
      <c r="U18" s="1121"/>
      <c r="V18" s="1123" t="s">
        <v>1398</v>
      </c>
    </row>
    <row r="19" spans="1:22" ht="27" customHeight="1">
      <c r="A19" s="738" t="s">
        <v>1123</v>
      </c>
      <c r="B19" s="669"/>
      <c r="C19" s="682" t="s">
        <v>1035</v>
      </c>
      <c r="D19" s="683" t="s">
        <v>1035</v>
      </c>
      <c r="E19" s="683" t="s">
        <v>1035</v>
      </c>
      <c r="F19" s="697" t="s">
        <v>1099</v>
      </c>
      <c r="G19" s="684"/>
      <c r="H19" s="684"/>
      <c r="I19" s="682"/>
      <c r="J19" s="713" t="s">
        <v>1120</v>
      </c>
      <c r="K19" s="683"/>
      <c r="L19" s="683"/>
      <c r="M19" s="711" t="s">
        <v>1101</v>
      </c>
      <c r="N19" s="684"/>
      <c r="O19" s="704" t="s">
        <v>1124</v>
      </c>
      <c r="P19" s="700" t="s">
        <v>1110</v>
      </c>
      <c r="Q19" s="701" t="s">
        <v>1111</v>
      </c>
      <c r="R19" s="718" t="s">
        <v>1112</v>
      </c>
      <c r="S19" s="685"/>
    </row>
    <row r="20" spans="1:22" ht="27" customHeight="1">
      <c r="A20" s="738" t="s">
        <v>1125</v>
      </c>
      <c r="B20" s="669" t="s">
        <v>1035</v>
      </c>
      <c r="C20" s="669"/>
      <c r="D20" s="670"/>
      <c r="E20" s="677"/>
      <c r="F20" s="697" t="s">
        <v>1099</v>
      </c>
      <c r="G20" s="672"/>
      <c r="H20" s="686" t="s">
        <v>1126</v>
      </c>
      <c r="I20" s="676"/>
      <c r="J20" s="719" t="s">
        <v>1118</v>
      </c>
      <c r="K20" s="719" t="s">
        <v>1119</v>
      </c>
      <c r="L20" s="677"/>
      <c r="M20" s="671"/>
      <c r="N20" s="672"/>
      <c r="O20" s="672"/>
      <c r="P20" s="669"/>
      <c r="Q20" s="670"/>
      <c r="R20" s="670"/>
      <c r="S20" s="670"/>
    </row>
    <row r="21" spans="1:22" ht="27" customHeight="1">
      <c r="A21" s="738" t="s">
        <v>950</v>
      </c>
      <c r="B21" s="669" t="s">
        <v>1035</v>
      </c>
      <c r="C21" s="673"/>
      <c r="D21" s="687"/>
      <c r="E21" s="687"/>
      <c r="F21" s="679"/>
      <c r="G21" s="698" t="s">
        <v>1099</v>
      </c>
      <c r="H21" s="672"/>
      <c r="I21" s="669"/>
      <c r="J21" s="670"/>
      <c r="K21" s="670"/>
      <c r="L21" s="670"/>
      <c r="M21" s="714" t="s">
        <v>1127</v>
      </c>
      <c r="N21" s="707" t="s">
        <v>1101</v>
      </c>
      <c r="O21" s="672"/>
      <c r="P21" s="706" t="s">
        <v>1110</v>
      </c>
      <c r="Q21" s="705" t="s">
        <v>1111</v>
      </c>
      <c r="R21" s="670"/>
      <c r="S21" s="670"/>
    </row>
    <row r="22" spans="1:22" ht="39" customHeight="1">
      <c r="A22" s="738" t="s">
        <v>1129</v>
      </c>
      <c r="B22" s="673"/>
      <c r="C22" s="673"/>
      <c r="D22" s="687"/>
      <c r="E22" s="670" t="s">
        <v>1035</v>
      </c>
      <c r="F22" s="671" t="s">
        <v>1035</v>
      </c>
      <c r="G22" s="688"/>
      <c r="H22" s="698" t="s">
        <v>1099</v>
      </c>
      <c r="I22" s="669"/>
      <c r="J22" s="670"/>
      <c r="K22" s="708" t="s">
        <v>1128</v>
      </c>
      <c r="L22" s="670" t="s">
        <v>1035</v>
      </c>
      <c r="M22" s="671"/>
      <c r="N22" s="672"/>
      <c r="O22" s="672"/>
      <c r="P22" s="706" t="s">
        <v>1102</v>
      </c>
      <c r="Q22" s="705" t="s">
        <v>1103</v>
      </c>
      <c r="R22" s="703" t="s">
        <v>1132</v>
      </c>
      <c r="S22" s="670"/>
    </row>
    <row r="23" spans="1:22" ht="27" customHeight="1">
      <c r="A23" s="738" t="s">
        <v>899</v>
      </c>
      <c r="B23" s="669"/>
      <c r="C23" s="669"/>
      <c r="D23" s="681"/>
      <c r="E23" s="681" t="s">
        <v>1035</v>
      </c>
      <c r="F23" s="689"/>
      <c r="G23" s="672"/>
      <c r="H23" s="698" t="s">
        <v>1099</v>
      </c>
      <c r="I23" s="669"/>
      <c r="J23" s="670"/>
      <c r="K23" s="670"/>
      <c r="L23" s="670"/>
      <c r="M23" s="714" t="s">
        <v>1116</v>
      </c>
      <c r="N23" s="672"/>
      <c r="O23" s="707" t="s">
        <v>1101</v>
      </c>
      <c r="P23" s="669"/>
      <c r="Q23" s="677"/>
      <c r="R23" s="708" t="s">
        <v>1128</v>
      </c>
      <c r="S23" s="677"/>
    </row>
    <row r="24" spans="1:22" ht="27" customHeight="1" thickBot="1">
      <c r="A24" s="740" t="s">
        <v>759</v>
      </c>
      <c r="B24" s="669" t="s">
        <v>1035</v>
      </c>
      <c r="C24" s="669"/>
      <c r="D24" s="669"/>
      <c r="E24" s="669" t="s">
        <v>1035</v>
      </c>
      <c r="F24" s="669"/>
      <c r="G24" s="669"/>
      <c r="H24" s="699" t="s">
        <v>1099</v>
      </c>
      <c r="I24" s="669" t="s">
        <v>1035</v>
      </c>
      <c r="J24" s="693" t="s">
        <v>1126</v>
      </c>
      <c r="K24" s="694" t="s">
        <v>1035</v>
      </c>
      <c r="L24" s="720" t="s">
        <v>1118</v>
      </c>
      <c r="M24" s="721" t="s">
        <v>1119</v>
      </c>
      <c r="N24" s="691"/>
      <c r="O24" s="669"/>
      <c r="P24" s="692"/>
      <c r="Q24" s="669"/>
      <c r="R24" s="669"/>
      <c r="S24" s="669"/>
    </row>
    <row r="25" spans="1:22" ht="27" customHeight="1" thickBot="1">
      <c r="A25" s="740" t="s">
        <v>1201</v>
      </c>
      <c r="B25" s="669"/>
      <c r="C25" s="669"/>
      <c r="D25" s="669"/>
      <c r="E25" s="669"/>
      <c r="F25" s="669"/>
      <c r="G25" s="669"/>
      <c r="H25" s="699" t="s">
        <v>1099</v>
      </c>
      <c r="I25" s="669"/>
      <c r="J25" s="670"/>
      <c r="K25" s="762" t="s">
        <v>1202</v>
      </c>
      <c r="M25" s="760"/>
      <c r="N25" s="762" t="s">
        <v>1269</v>
      </c>
      <c r="O25" s="669"/>
      <c r="P25" s="762" t="s">
        <v>1270</v>
      </c>
      <c r="Q25" s="669"/>
      <c r="R25" s="669"/>
      <c r="S25" s="669"/>
    </row>
  </sheetData>
  <mergeCells count="1">
    <mergeCell ref="A4:S5"/>
  </mergeCells>
  <hyperlinks>
    <hyperlink ref="C7" location="'VTX2-NORTH (TUE)'!A1" display="HCM"/>
    <hyperlink ref="D12" location="'CKI(WED)'!A1" display="HCM"/>
    <hyperlink ref="D13" location="'CAMBODIA &amp; THAILAND'!A1" display="HCM"/>
    <hyperlink ref="F19" location="'VTX1-NORTH (FRI)'!A1" display="HCM"/>
    <hyperlink ref="F20" location="'CAMBODIA &amp; THAILAND'!A1" display="HCM"/>
    <hyperlink ref="G21" location="'VTX3.N(SUN) &amp; CVS2(SAT)'!A1" display="HCM"/>
    <hyperlink ref="H22" location="'VTX3.N(SUN) &amp; CVS2(SAT)'!A1" display="HCM"/>
    <hyperlink ref="H24" location="'CAMBODIA &amp; THAILAND'!A1" display="HCM"/>
    <hyperlink ref="A7" location="'VTX2-NORTH (TUE)'!A1" display="VTX2-N"/>
    <hyperlink ref="A12" location="'CKI(WED)'!A1" display="CKI"/>
    <hyperlink ref="A13" location="'CAMBODIA &amp; THAILAND'!A1" display="VTX2-S"/>
    <hyperlink ref="A19" location="'VTX1-NORTH (FRI)'!A1" display="VTX1-N"/>
    <hyperlink ref="A20" location="'CAMBODIA &amp; THAILAND'!A1" display="VTX1-S"/>
    <hyperlink ref="A21" location="'VTX3.N(SUN) &amp; CVS2(SAT)'!A1" display="CVS2"/>
    <hyperlink ref="A24" location="'CAMBODIA &amp; THAILAND'!A1" display="CKV2"/>
    <hyperlink ref="A16" location="'CBX (SUN) &amp; CBX2(THU-FRI)'!A1" display="CBX2-S"/>
    <hyperlink ref="A22" location="'VTX3.N(SUN) &amp; CVS2(SAT)'!A1" display="VTX3-N"/>
    <hyperlink ref="A18" location="'CBX (SUN) &amp; CBX2(THU-FRI)'!A1" display="CBX2-N"/>
    <hyperlink ref="E16" location="'CBX (SUN) &amp; CBX2(THU-FRI)'!A1" display="HCM"/>
    <hyperlink ref="F18" location="'CBX (SUN) &amp; CBX2(THU-FRI)'!A1" display="HCM"/>
    <hyperlink ref="A23" location="'CBX (SUN) &amp; CBX2(THU-FRI)'!A1" display="CBX"/>
    <hyperlink ref="V8" location="JAPAN!A1" display="JAPAN"/>
    <hyperlink ref="V11" location="'CAMBODIA &amp; THAILAND'!A1" display="THAILAND"/>
    <hyperlink ref="V9" location="CHINA!A1" display="CHINA"/>
    <hyperlink ref="V10" location="KOREA!A1" display="KOREA"/>
    <hyperlink ref="D14" location="'VTX4 &amp; RVI(WED)'!A1" display="HCM"/>
    <hyperlink ref="A14" location="'VTX4 &amp; RVI(WED)'!A1" display="RVI"/>
    <hyperlink ref="A9" location="'VTX4 &amp; RVI(WED)'!A1" display="VTX4"/>
    <hyperlink ref="D9" location="'VTX4 &amp; RVI(WED)'!A1" display="HCM"/>
    <hyperlink ref="H23" location="'CBX (SUN) &amp; CBX2(THU-FRI)'!A1" display="HCM"/>
    <hyperlink ref="V12" location="'CAMBODIA &amp; THAILAND'!A1" display="CAMBODIA"/>
    <hyperlink ref="V13" location="'VTX4 &amp; RVI(WED)'!A1" display="PHILIPPINE"/>
    <hyperlink ref="V17" location="'CBX (SUN) &amp; CBX2(THU-FRI)'!A1" display="BANGLADESH"/>
    <hyperlink ref="V16" location="'CBX (SUN) &amp; CBX2(THU-FRI)'!A1" display="MYANMAR"/>
    <hyperlink ref="V15" location="'VTX4 &amp; RVI(WED)'!A1" display="INDONESIA"/>
    <hyperlink ref="A11" location="'JTV2(WED) &amp; JTV1(THU)'!A1" display="JTV2"/>
    <hyperlink ref="D11" location="'JTV2(WED) &amp; JTV1(THU)'!A1" display="HCM"/>
    <hyperlink ref="A17" location="'JTV2(WED) &amp; JTV1(THU)'!A1" display="JTV1"/>
    <hyperlink ref="E17" location="'JTV2(WED) &amp; JTV1(THU)'!A1" display="HCM"/>
    <hyperlink ref="V14" location="'CVM.S (TUE) &amp; EMV(FRI)'!A1" display="MALAYSIA"/>
    <hyperlink ref="D8" location="'VTX6(WED)'!A1" display="HCM"/>
    <hyperlink ref="A8" location="'VTX6(WED)'!A1" display="VTX6"/>
    <hyperlink ref="A10" location="'VTX5 (WED)'!A1" display="VTX5-N"/>
    <hyperlink ref="A25" location="'CVM.S (TUE)'!A1" display="CVM-S"/>
    <hyperlink ref="D10" location="'VTX5 (WED)'!A1" display="HCM"/>
    <hyperlink ref="H25" location="'CVM.S (TUE)'!A1" display="HCM"/>
    <hyperlink ref="A15" location="'FIE2(THU)'!A1" display="FIE2"/>
    <hyperlink ref="E15" location="'FIE2(THU)'!A1" display="HCM"/>
    <hyperlink ref="V18" location="'FIE2(THU)'!A1" display="CHENNAI"/>
  </hyperlinks>
  <pageMargins left="0.7" right="0.7" top="0.75" bottom="0.75" header="0.3" footer="0.3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2:G91"/>
  <sheetViews>
    <sheetView topLeftCell="A43" zoomScale="85" zoomScaleNormal="85" workbookViewId="0">
      <selection activeCell="A76" sqref="A76:E80"/>
    </sheetView>
  </sheetViews>
  <sheetFormatPr defaultRowHeight="12.75"/>
  <cols>
    <col min="1" max="1" width="19.7109375" customWidth="1"/>
    <col min="2" max="2" width="10.7109375" customWidth="1"/>
    <col min="4" max="6" width="18" customWidth="1"/>
    <col min="7" max="7" width="14.85546875" customWidth="1"/>
  </cols>
  <sheetData>
    <row r="2" spans="1:7" ht="18">
      <c r="B2" s="903" t="s">
        <v>819</v>
      </c>
      <c r="C2" s="903"/>
      <c r="D2" s="903"/>
      <c r="E2" s="903"/>
      <c r="F2" s="903"/>
    </row>
    <row r="4" spans="1:7">
      <c r="A4" s="444" t="s">
        <v>1240</v>
      </c>
      <c r="B4" s="183"/>
      <c r="C4" s="183"/>
      <c r="D4" s="183"/>
      <c r="E4" s="183"/>
      <c r="F4" s="183"/>
    </row>
    <row r="5" spans="1:7" ht="13.5">
      <c r="A5" s="904" t="s">
        <v>0</v>
      </c>
      <c r="B5" s="907" t="s">
        <v>6</v>
      </c>
      <c r="C5" s="910" t="s">
        <v>1214</v>
      </c>
      <c r="D5" s="602" t="s">
        <v>201</v>
      </c>
      <c r="E5" s="602" t="s">
        <v>101</v>
      </c>
      <c r="F5" s="659" t="s">
        <v>102</v>
      </c>
    </row>
    <row r="6" spans="1:7" ht="13.5">
      <c r="A6" s="905"/>
      <c r="B6" s="908"/>
      <c r="C6" s="911"/>
      <c r="D6" s="603" t="s">
        <v>757</v>
      </c>
      <c r="E6" s="603" t="s">
        <v>756</v>
      </c>
      <c r="F6" s="660" t="s">
        <v>752</v>
      </c>
    </row>
    <row r="7" spans="1:7" ht="13.5">
      <c r="A7" s="906"/>
      <c r="B7" s="909"/>
      <c r="C7" s="912"/>
      <c r="D7" s="602" t="s">
        <v>45</v>
      </c>
      <c r="E7" s="602" t="s">
        <v>90</v>
      </c>
      <c r="F7" s="659" t="s">
        <v>187</v>
      </c>
    </row>
    <row r="8" spans="1:7" ht="13.5">
      <c r="A8" s="812" t="str">
        <f>'JTV2(WED) &amp; JTV1(THU)'!I10</f>
        <v>ACX PEARL</v>
      </c>
      <c r="B8" s="604" t="str">
        <f>'JTV2(WED) &amp; JTV1(THU)'!J10</f>
        <v>265N</v>
      </c>
      <c r="C8" s="447">
        <f>'JTV2(WED) &amp; JTV1(THU)'!K10</f>
        <v>45631</v>
      </c>
      <c r="D8" s="605">
        <f t="shared" ref="D8:D13" si="0">C8+6</f>
        <v>45637</v>
      </c>
      <c r="E8" s="605">
        <f t="shared" ref="E8:E13" si="1">C8+7</f>
        <v>45638</v>
      </c>
      <c r="F8" s="661">
        <f t="shared" ref="F8:F13" si="2">C8+8</f>
        <v>45639</v>
      </c>
    </row>
    <row r="9" spans="1:7" ht="13.5">
      <c r="A9" s="812" t="str">
        <f>'JTV2(WED) &amp; JTV1(THU)'!I11</f>
        <v>ACX CRYSTAL</v>
      </c>
      <c r="B9" s="604" t="str">
        <f>'JTV2(WED) &amp; JTV1(THU)'!J11</f>
        <v>303N</v>
      </c>
      <c r="C9" s="447">
        <f>'JTV2(WED) &amp; JTV1(THU)'!K11</f>
        <v>45638</v>
      </c>
      <c r="D9" s="605">
        <f t="shared" si="0"/>
        <v>45644</v>
      </c>
      <c r="E9" s="605">
        <f t="shared" si="1"/>
        <v>45645</v>
      </c>
      <c r="F9" s="661">
        <f t="shared" si="2"/>
        <v>45646</v>
      </c>
    </row>
    <row r="10" spans="1:7" ht="13.5">
      <c r="A10" s="812" t="str">
        <f>'JTV2(WED) &amp; JTV1(THU)'!I12</f>
        <v>HANNAH SCHULTE</v>
      </c>
      <c r="B10" s="604" t="str">
        <f>'JTV2(WED) &amp; JTV1(THU)'!J12</f>
        <v>039N</v>
      </c>
      <c r="C10" s="447">
        <f>'JTV2(WED) &amp; JTV1(THU)'!K12</f>
        <v>45645</v>
      </c>
      <c r="D10" s="605">
        <f t="shared" si="0"/>
        <v>45651</v>
      </c>
      <c r="E10" s="605">
        <f t="shared" si="1"/>
        <v>45652</v>
      </c>
      <c r="F10" s="661">
        <f t="shared" si="2"/>
        <v>45653</v>
      </c>
    </row>
    <row r="11" spans="1:7" ht="13.5">
      <c r="A11" s="812" t="str">
        <f>'JTV2(WED) &amp; JTV1(THU)'!I13</f>
        <v>ACX PEARL</v>
      </c>
      <c r="B11" s="604" t="str">
        <f>'JTV2(WED) &amp; JTV1(THU)'!J13</f>
        <v>266N</v>
      </c>
      <c r="C11" s="447">
        <f>'JTV2(WED) &amp; JTV1(THU)'!K13</f>
        <v>45652</v>
      </c>
      <c r="D11" s="605">
        <f t="shared" si="0"/>
        <v>45658</v>
      </c>
      <c r="E11" s="605">
        <f t="shared" si="1"/>
        <v>45659</v>
      </c>
      <c r="F11" s="661">
        <f t="shared" si="2"/>
        <v>45660</v>
      </c>
    </row>
    <row r="12" spans="1:7" ht="13.5">
      <c r="A12" s="812" t="str">
        <f>'JTV2(WED) &amp; JTV1(THU)'!I14</f>
        <v>ACX CRYSTAL</v>
      </c>
      <c r="B12" s="604" t="str">
        <f>'JTV2(WED) &amp; JTV1(THU)'!J14</f>
        <v>304N</v>
      </c>
      <c r="C12" s="447">
        <f>'JTV2(WED) &amp; JTV1(THU)'!K14</f>
        <v>45659</v>
      </c>
      <c r="D12" s="605">
        <f t="shared" si="0"/>
        <v>45665</v>
      </c>
      <c r="E12" s="605">
        <f t="shared" si="1"/>
        <v>45666</v>
      </c>
      <c r="F12" s="661">
        <f t="shared" si="2"/>
        <v>45667</v>
      </c>
    </row>
    <row r="13" spans="1:7" ht="13.5">
      <c r="A13" s="812"/>
      <c r="B13" s="604" t="e">
        <f>'JTV2(WED) &amp; JTV1(THU)'!#REF!</f>
        <v>#REF!</v>
      </c>
      <c r="C13" s="447" t="e">
        <f>'JTV2(WED) &amp; JTV1(THU)'!#REF!</f>
        <v>#REF!</v>
      </c>
      <c r="D13" s="605" t="e">
        <f t="shared" si="0"/>
        <v>#REF!</v>
      </c>
      <c r="E13" s="605" t="e">
        <f t="shared" si="1"/>
        <v>#REF!</v>
      </c>
      <c r="F13" s="661" t="e">
        <f t="shared" si="2"/>
        <v>#REF!</v>
      </c>
    </row>
    <row r="16" spans="1:7" ht="18.75">
      <c r="A16" s="444" t="s">
        <v>820</v>
      </c>
      <c r="B16" s="437"/>
      <c r="C16" s="437"/>
      <c r="D16" s="437"/>
      <c r="E16" s="437"/>
      <c r="F16" s="437"/>
      <c r="G16" s="437"/>
    </row>
    <row r="17" spans="1:7" ht="13.5">
      <c r="A17" s="904" t="s">
        <v>0</v>
      </c>
      <c r="B17" s="907" t="s">
        <v>6</v>
      </c>
      <c r="C17" s="910" t="s">
        <v>1056</v>
      </c>
      <c r="D17" s="602" t="s">
        <v>137</v>
      </c>
      <c r="E17" s="602" t="s">
        <v>3</v>
      </c>
      <c r="F17" s="659" t="s">
        <v>123</v>
      </c>
      <c r="G17" s="602" t="s">
        <v>103</v>
      </c>
    </row>
    <row r="18" spans="1:7" ht="13.5">
      <c r="A18" s="905"/>
      <c r="B18" s="908"/>
      <c r="C18" s="911"/>
      <c r="D18" s="603" t="s">
        <v>757</v>
      </c>
      <c r="E18" s="603" t="s">
        <v>757</v>
      </c>
      <c r="F18" s="660" t="s">
        <v>756</v>
      </c>
      <c r="G18" s="660" t="s">
        <v>756</v>
      </c>
    </row>
    <row r="19" spans="1:7" ht="13.5">
      <c r="A19" s="906"/>
      <c r="B19" s="909"/>
      <c r="C19" s="912"/>
      <c r="D19" s="602" t="s">
        <v>90</v>
      </c>
      <c r="E19" s="602" t="s">
        <v>90</v>
      </c>
      <c r="F19" s="659" t="s">
        <v>187</v>
      </c>
      <c r="G19" s="659" t="s">
        <v>187</v>
      </c>
    </row>
    <row r="20" spans="1:7" ht="13.5">
      <c r="A20" s="812" t="str">
        <f>'JTV2(WED) &amp; JTV1(THU)'!A10:A10</f>
        <v>CALLAO BRIDGE</v>
      </c>
      <c r="B20" s="604" t="str">
        <f>'JTV2(WED) &amp; JTV1(THU)'!B10</f>
        <v>263N</v>
      </c>
      <c r="C20" s="447">
        <f>'JTV2(WED) &amp; JTV1(THU)'!C10</f>
        <v>45630</v>
      </c>
      <c r="D20" s="605">
        <f t="shared" ref="D20:D25" si="3">C20+7</f>
        <v>45637</v>
      </c>
      <c r="E20" s="605">
        <f t="shared" ref="E20:E25" si="4">C20+7</f>
        <v>45637</v>
      </c>
      <c r="F20" s="661">
        <f t="shared" ref="F20:F25" si="5">C20+8</f>
        <v>45638</v>
      </c>
      <c r="G20" s="661">
        <f t="shared" ref="G20:G25" si="6">C20+8</f>
        <v>45638</v>
      </c>
    </row>
    <row r="21" spans="1:7" ht="13.5">
      <c r="A21" s="812" t="str">
        <f>'JTV2(WED) &amp; JTV1(THU)'!A11:A11</f>
        <v>NYK PAULA</v>
      </c>
      <c r="B21" s="604" t="str">
        <f>'JTV2(WED) &amp; JTV1(THU)'!B11</f>
        <v>011N</v>
      </c>
      <c r="C21" s="447">
        <f>'JTV2(WED) &amp; JTV1(THU)'!C11</f>
        <v>45637</v>
      </c>
      <c r="D21" s="605">
        <f t="shared" si="3"/>
        <v>45644</v>
      </c>
      <c r="E21" s="605">
        <f t="shared" si="4"/>
        <v>45644</v>
      </c>
      <c r="F21" s="661">
        <f t="shared" si="5"/>
        <v>45645</v>
      </c>
      <c r="G21" s="661">
        <f t="shared" si="6"/>
        <v>45645</v>
      </c>
    </row>
    <row r="22" spans="1:7" ht="13.5">
      <c r="A22" s="812" t="str">
        <f>'JTV2(WED) &amp; JTV1(THU)'!A12:A12</f>
        <v>ARICA BRIDGE</v>
      </c>
      <c r="B22" s="604" t="str">
        <f>'JTV2(WED) &amp; JTV1(THU)'!B12</f>
        <v>251N</v>
      </c>
      <c r="C22" s="447">
        <f>'JTV2(WED) &amp; JTV1(THU)'!C12</f>
        <v>45644</v>
      </c>
      <c r="D22" s="605">
        <f t="shared" si="3"/>
        <v>45651</v>
      </c>
      <c r="E22" s="605">
        <f t="shared" si="4"/>
        <v>45651</v>
      </c>
      <c r="F22" s="661">
        <f t="shared" si="5"/>
        <v>45652</v>
      </c>
      <c r="G22" s="661">
        <f t="shared" si="6"/>
        <v>45652</v>
      </c>
    </row>
    <row r="23" spans="1:7" ht="13.5">
      <c r="A23" s="812" t="str">
        <f>'JTV2(WED) &amp; JTV1(THU)'!A13:A13</f>
        <v>CALLAO BRIDGE</v>
      </c>
      <c r="B23" s="604" t="str">
        <f>'JTV2(WED) &amp; JTV1(THU)'!B13</f>
        <v>264N</v>
      </c>
      <c r="C23" s="447">
        <f>'JTV2(WED) &amp; JTV1(THU)'!C13</f>
        <v>45651</v>
      </c>
      <c r="D23" s="605">
        <f t="shared" si="3"/>
        <v>45658</v>
      </c>
      <c r="E23" s="605">
        <f t="shared" si="4"/>
        <v>45658</v>
      </c>
      <c r="F23" s="661">
        <f t="shared" si="5"/>
        <v>45659</v>
      </c>
      <c r="G23" s="661">
        <f t="shared" si="6"/>
        <v>45659</v>
      </c>
    </row>
    <row r="24" spans="1:7" ht="13.5">
      <c r="A24" s="812" t="str">
        <f>'JTV2(WED) &amp; JTV1(THU)'!A14:A14</f>
        <v>NYK PAULA</v>
      </c>
      <c r="B24" s="604" t="str">
        <f>'JTV2(WED) &amp; JTV1(THU)'!B14</f>
        <v>012N</v>
      </c>
      <c r="C24" s="447">
        <f>'JTV2(WED) &amp; JTV1(THU)'!C14</f>
        <v>45658</v>
      </c>
      <c r="D24" s="605">
        <f t="shared" si="3"/>
        <v>45665</v>
      </c>
      <c r="E24" s="605">
        <f t="shared" si="4"/>
        <v>45665</v>
      </c>
      <c r="F24" s="661">
        <f t="shared" si="5"/>
        <v>45666</v>
      </c>
      <c r="G24" s="661">
        <f t="shared" si="6"/>
        <v>45666</v>
      </c>
    </row>
    <row r="25" spans="1:7" ht="13.5">
      <c r="A25" s="812"/>
      <c r="B25" s="604" t="e">
        <f>'JTV2(WED) &amp; JTV1(THU)'!#REF!</f>
        <v>#REF!</v>
      </c>
      <c r="C25" s="447" t="e">
        <f>'JTV2(WED) &amp; JTV1(THU)'!#REF!</f>
        <v>#REF!</v>
      </c>
      <c r="D25" s="605" t="e">
        <f t="shared" si="3"/>
        <v>#REF!</v>
      </c>
      <c r="E25" s="605" t="e">
        <f t="shared" si="4"/>
        <v>#REF!</v>
      </c>
      <c r="F25" s="661" t="e">
        <f t="shared" si="5"/>
        <v>#REF!</v>
      </c>
      <c r="G25" s="661" t="e">
        <f t="shared" si="6"/>
        <v>#REF!</v>
      </c>
    </row>
    <row r="28" spans="1:7">
      <c r="A28" s="450" t="s">
        <v>821</v>
      </c>
      <c r="B28" s="183"/>
      <c r="C28" s="183"/>
      <c r="D28" s="183"/>
      <c r="E28" s="183"/>
      <c r="F28" s="183"/>
    </row>
    <row r="29" spans="1:7" ht="13.5">
      <c r="A29" s="913" t="s">
        <v>0</v>
      </c>
      <c r="B29" s="913" t="s">
        <v>6</v>
      </c>
      <c r="C29" s="913" t="s">
        <v>97</v>
      </c>
      <c r="D29" s="456" t="s">
        <v>745</v>
      </c>
      <c r="E29" s="456" t="s">
        <v>137</v>
      </c>
      <c r="F29" s="456" t="s">
        <v>3</v>
      </c>
    </row>
    <row r="30" spans="1:7" ht="13.5">
      <c r="A30" s="913"/>
      <c r="B30" s="913"/>
      <c r="C30" s="913"/>
      <c r="D30" s="606" t="s">
        <v>165</v>
      </c>
      <c r="E30" s="606" t="s">
        <v>167</v>
      </c>
      <c r="F30" s="606" t="s">
        <v>169</v>
      </c>
    </row>
    <row r="31" spans="1:7" ht="13.5">
      <c r="A31" s="913"/>
      <c r="B31" s="913"/>
      <c r="C31" s="913"/>
      <c r="D31" s="456" t="s">
        <v>208</v>
      </c>
      <c r="E31" s="456" t="s">
        <v>91</v>
      </c>
      <c r="F31" s="456" t="s">
        <v>84</v>
      </c>
    </row>
    <row r="32" spans="1:7" ht="13.5">
      <c r="A32" s="812" t="str">
        <f>'VTX1-NORTH (FRI)'!A8:A8</f>
        <v>SITC ZHEJIANG</v>
      </c>
      <c r="B32" s="604" t="str">
        <f>'VTX1-NORTH (FRI)'!B8</f>
        <v xml:space="preserve">2427N </v>
      </c>
      <c r="C32" s="447">
        <f>'VTX1-NORTH (FRI)'!C8</f>
        <v>45632</v>
      </c>
      <c r="D32" s="605">
        <f t="shared" ref="D32:D37" si="7">C32+9</f>
        <v>45641</v>
      </c>
      <c r="E32" s="605">
        <f t="shared" ref="E32:E37" si="8">C32+10</f>
        <v>45642</v>
      </c>
      <c r="F32" s="605">
        <f t="shared" ref="F32:F37" si="9">C32+11</f>
        <v>45643</v>
      </c>
    </row>
    <row r="33" spans="1:6" ht="13.5">
      <c r="A33" s="812" t="str">
        <f>'VTX1-NORTH (FRI)'!A9:A9</f>
        <v>SKIP HCM</v>
      </c>
      <c r="B33" s="604" t="str">
        <f>'VTX1-NORTH (FRI)'!B9</f>
        <v>2425N</v>
      </c>
      <c r="C33" s="447">
        <f>'VTX1-NORTH (FRI)'!C9</f>
        <v>45639</v>
      </c>
      <c r="D33" s="605">
        <f t="shared" si="7"/>
        <v>45648</v>
      </c>
      <c r="E33" s="605">
        <f t="shared" si="8"/>
        <v>45649</v>
      </c>
      <c r="F33" s="605">
        <f t="shared" si="9"/>
        <v>45650</v>
      </c>
    </row>
    <row r="34" spans="1:6" ht="13.5">
      <c r="A34" s="812" t="str">
        <f>'VTX1-NORTH (FRI)'!A10:A10</f>
        <v>SITC JIADE</v>
      </c>
      <c r="B34" s="604" t="str">
        <f>'VTX1-NORTH (FRI)'!B10</f>
        <v>2425N</v>
      </c>
      <c r="C34" s="447">
        <f>'VTX1-NORTH (FRI)'!C10</f>
        <v>45646</v>
      </c>
      <c r="D34" s="605">
        <f t="shared" si="7"/>
        <v>45655</v>
      </c>
      <c r="E34" s="605">
        <f t="shared" si="8"/>
        <v>45656</v>
      </c>
      <c r="F34" s="605">
        <f t="shared" si="9"/>
        <v>45657</v>
      </c>
    </row>
    <row r="35" spans="1:6" ht="13.5">
      <c r="A35" s="812" t="str">
        <f>'VTX1-NORTH (FRI)'!A11:A11</f>
        <v>SITC HAODE</v>
      </c>
      <c r="B35" s="604" t="str">
        <f>'VTX1-NORTH (FRI)'!B11</f>
        <v>2501N</v>
      </c>
      <c r="C35" s="447">
        <f>'VTX1-NORTH (FRI)'!C11</f>
        <v>45653</v>
      </c>
      <c r="D35" s="605">
        <f t="shared" si="7"/>
        <v>45662</v>
      </c>
      <c r="E35" s="605">
        <f t="shared" si="8"/>
        <v>45663</v>
      </c>
      <c r="F35" s="605">
        <f t="shared" si="9"/>
        <v>45664</v>
      </c>
    </row>
    <row r="36" spans="1:6" ht="13.5">
      <c r="A36" s="812">
        <f>'VTX1-NORTH (FRI)'!A13:A13</f>
        <v>0</v>
      </c>
      <c r="B36" s="604" t="str">
        <f>'VTX1-NORTH (FRI)'!B13</f>
        <v>2427N</v>
      </c>
      <c r="C36" s="447">
        <f>'VTX1-NORTH (FRI)'!C13</f>
        <v>45667</v>
      </c>
      <c r="D36" s="605">
        <f t="shared" si="7"/>
        <v>45676</v>
      </c>
      <c r="E36" s="605">
        <f t="shared" si="8"/>
        <v>45677</v>
      </c>
      <c r="F36" s="605">
        <f t="shared" si="9"/>
        <v>45678</v>
      </c>
    </row>
    <row r="37" spans="1:6" ht="13.5">
      <c r="A37" s="814"/>
      <c r="B37" s="604"/>
      <c r="C37" s="447" t="e">
        <f>'VTX1-NORTH (FRI)'!#REF!</f>
        <v>#REF!</v>
      </c>
      <c r="D37" s="605" t="e">
        <f t="shared" si="7"/>
        <v>#REF!</v>
      </c>
      <c r="E37" s="605" t="e">
        <f t="shared" si="8"/>
        <v>#REF!</v>
      </c>
      <c r="F37" s="605" t="e">
        <f t="shared" si="9"/>
        <v>#REF!</v>
      </c>
    </row>
    <row r="39" spans="1:6">
      <c r="A39" s="450" t="s">
        <v>822</v>
      </c>
      <c r="B39" s="183"/>
      <c r="C39" s="183"/>
      <c r="D39" s="183"/>
      <c r="E39" s="183"/>
      <c r="F39" s="183"/>
    </row>
    <row r="40" spans="1:6" ht="13.5">
      <c r="A40" s="917" t="s">
        <v>0</v>
      </c>
      <c r="B40" s="914" t="s">
        <v>6</v>
      </c>
      <c r="C40" s="914" t="s">
        <v>131</v>
      </c>
      <c r="D40" s="459" t="s">
        <v>103</v>
      </c>
      <c r="E40" s="459" t="s">
        <v>101</v>
      </c>
      <c r="F40" s="459" t="s">
        <v>102</v>
      </c>
    </row>
    <row r="41" spans="1:6" ht="13.5">
      <c r="A41" s="918"/>
      <c r="B41" s="915"/>
      <c r="C41" s="915"/>
      <c r="D41" s="607" t="s">
        <v>168</v>
      </c>
      <c r="E41" s="607" t="s">
        <v>166</v>
      </c>
      <c r="F41" s="607" t="s">
        <v>165</v>
      </c>
    </row>
    <row r="42" spans="1:6" ht="13.5">
      <c r="A42" s="919"/>
      <c r="B42" s="916"/>
      <c r="C42" s="916"/>
      <c r="D42" s="459" t="s">
        <v>105</v>
      </c>
      <c r="E42" s="459" t="s">
        <v>106</v>
      </c>
      <c r="F42" s="459" t="s">
        <v>408</v>
      </c>
    </row>
    <row r="43" spans="1:6" ht="13.5">
      <c r="A43" s="813" t="str">
        <f>'VTX2-NORTH (TUE)'!A9:A9</f>
        <v>SITC HANSHIN</v>
      </c>
      <c r="B43" s="608" t="str">
        <f>'VTX2-NORTH (TUE)'!B9</f>
        <v>2425N</v>
      </c>
      <c r="C43" s="452">
        <f>'VTX2-NORTH (TUE)'!C9</f>
        <v>45629</v>
      </c>
      <c r="D43" s="609">
        <f t="shared" ref="D43:D48" si="10">C43+10</f>
        <v>45639</v>
      </c>
      <c r="E43" s="609">
        <f t="shared" ref="E43:E48" si="11">C43+11</f>
        <v>45640</v>
      </c>
      <c r="F43" s="609">
        <f t="shared" ref="F43:F48" si="12">C43+12</f>
        <v>45641</v>
      </c>
    </row>
    <row r="44" spans="1:6" ht="13.5">
      <c r="A44" s="813" t="str">
        <f>'VTX2-NORTH (TUE)'!A10:A10</f>
        <v>SITC SHENGDE</v>
      </c>
      <c r="B44" s="608" t="str">
        <f>'VTX2-NORTH (TUE)'!B10</f>
        <v>2425N</v>
      </c>
      <c r="C44" s="452">
        <f>'VTX2-NORTH (TUE)'!C10</f>
        <v>45636</v>
      </c>
      <c r="D44" s="609">
        <f t="shared" si="10"/>
        <v>45646</v>
      </c>
      <c r="E44" s="609">
        <f t="shared" si="11"/>
        <v>45647</v>
      </c>
      <c r="F44" s="609">
        <f t="shared" si="12"/>
        <v>45648</v>
      </c>
    </row>
    <row r="45" spans="1:6" ht="13.5">
      <c r="A45" s="813" t="str">
        <f>'VTX2-NORTH (TUE)'!A12:A12</f>
        <v>AMOUREUX</v>
      </c>
      <c r="B45" s="608" t="str">
        <f>'VTX2-NORTH (TUE)'!B12</f>
        <v>2501N</v>
      </c>
      <c r="C45" s="452">
        <f>'VTX2-NORTH (TUE)'!C12</f>
        <v>45650</v>
      </c>
      <c r="D45" s="609">
        <f t="shared" si="10"/>
        <v>45660</v>
      </c>
      <c r="E45" s="609">
        <f t="shared" si="11"/>
        <v>45661</v>
      </c>
      <c r="F45" s="609">
        <f t="shared" si="12"/>
        <v>45662</v>
      </c>
    </row>
    <row r="46" spans="1:6" ht="13.5">
      <c r="A46" s="813" t="str">
        <f>'VTX2-NORTH (TUE)'!A13:A13</f>
        <v>SITC KEELUNG</v>
      </c>
      <c r="B46" s="608" t="str">
        <f>'VTX2-NORTH (TUE)'!B13</f>
        <v>2425N</v>
      </c>
      <c r="C46" s="452">
        <f>'VTX2-NORTH (TUE)'!C13</f>
        <v>45657</v>
      </c>
      <c r="D46" s="609">
        <f t="shared" si="10"/>
        <v>45667</v>
      </c>
      <c r="E46" s="609">
        <f t="shared" si="11"/>
        <v>45668</v>
      </c>
      <c r="F46" s="609">
        <f t="shared" si="12"/>
        <v>45669</v>
      </c>
    </row>
    <row r="47" spans="1:6" ht="13.5">
      <c r="A47" s="813">
        <f>'VTX2-NORTH (TUE)'!A14:A14</f>
        <v>0</v>
      </c>
      <c r="B47" s="608" t="str">
        <f>'VTX2-NORTH (TUE)'!B14</f>
        <v>2419N</v>
      </c>
      <c r="C47" s="452">
        <f>'VTX2-NORTH (TUE)'!C14</f>
        <v>45664</v>
      </c>
      <c r="D47" s="609">
        <f t="shared" si="10"/>
        <v>45674</v>
      </c>
      <c r="E47" s="609">
        <f t="shared" si="11"/>
        <v>45675</v>
      </c>
      <c r="F47" s="609">
        <f t="shared" si="12"/>
        <v>45676</v>
      </c>
    </row>
    <row r="48" spans="1:6" ht="13.5">
      <c r="A48" s="813"/>
      <c r="B48" s="451"/>
      <c r="C48" s="452" t="e">
        <f>'VTX2-NORTH (TUE)'!#REF!</f>
        <v>#REF!</v>
      </c>
      <c r="D48" s="609" t="e">
        <f t="shared" si="10"/>
        <v>#REF!</v>
      </c>
      <c r="E48" s="609" t="e">
        <f t="shared" si="11"/>
        <v>#REF!</v>
      </c>
      <c r="F48" s="609" t="e">
        <f t="shared" si="12"/>
        <v>#REF!</v>
      </c>
    </row>
    <row r="50" spans="1:7">
      <c r="A50" s="450" t="s">
        <v>823</v>
      </c>
      <c r="B50" s="183"/>
      <c r="C50" s="183"/>
      <c r="D50" s="183"/>
      <c r="E50" s="183"/>
      <c r="F50" s="183"/>
      <c r="G50" s="183"/>
    </row>
    <row r="51" spans="1:7" ht="13.5">
      <c r="A51" s="913" t="s">
        <v>0</v>
      </c>
      <c r="B51" s="913" t="s">
        <v>6</v>
      </c>
      <c r="C51" s="913" t="s">
        <v>493</v>
      </c>
      <c r="D51" s="456" t="s">
        <v>103</v>
      </c>
      <c r="E51" s="456" t="s">
        <v>101</v>
      </c>
      <c r="F51" s="456" t="s">
        <v>633</v>
      </c>
      <c r="G51" s="456" t="s">
        <v>102</v>
      </c>
    </row>
    <row r="52" spans="1:7" ht="13.5">
      <c r="A52" s="913"/>
      <c r="B52" s="913"/>
      <c r="C52" s="913"/>
      <c r="D52" s="457" t="s">
        <v>753</v>
      </c>
      <c r="E52" s="457" t="s">
        <v>773</v>
      </c>
      <c r="F52" s="457" t="s">
        <v>757</v>
      </c>
      <c r="G52" s="457" t="s">
        <v>757</v>
      </c>
    </row>
    <row r="53" spans="1:7" ht="13.5">
      <c r="A53" s="913"/>
      <c r="B53" s="913"/>
      <c r="C53" s="913"/>
      <c r="D53" s="456" t="s">
        <v>90</v>
      </c>
      <c r="E53" s="456" t="s">
        <v>187</v>
      </c>
      <c r="F53" s="456" t="s">
        <v>208</v>
      </c>
      <c r="G53" s="456" t="s">
        <v>208</v>
      </c>
    </row>
    <row r="54" spans="1:7" ht="13.5">
      <c r="A54" s="812" t="str">
        <f>'VTX3.N(SUN) &amp; CVS2(SAT)'!A10:A10</f>
        <v>SITC KANTO</v>
      </c>
      <c r="B54" s="604" t="str">
        <f>'VTX3.N(SUN) &amp; CVS2(SAT)'!B10</f>
        <v>2425N</v>
      </c>
      <c r="C54" s="447">
        <f>'VTX3.N(SUN) &amp; CVS2(SAT)'!C10</f>
        <v>45627</v>
      </c>
      <c r="D54" s="605">
        <f t="shared" ref="D54:D59" si="13">C54+7</f>
        <v>45634</v>
      </c>
      <c r="E54" s="605">
        <f t="shared" ref="E54:E59" si="14">C54+8</f>
        <v>45635</v>
      </c>
      <c r="F54" s="605">
        <f t="shared" ref="F54:F59" si="15">C54+9</f>
        <v>45636</v>
      </c>
      <c r="G54" s="605">
        <f t="shared" ref="G54:G59" si="16">C54+9</f>
        <v>45636</v>
      </c>
    </row>
    <row r="55" spans="1:7" ht="13.5">
      <c r="A55" s="812" t="str">
        <f>'VTX3.N(SUN) &amp; CVS2(SAT)'!A11:A11</f>
        <v>SITC LIDE</v>
      </c>
      <c r="B55" s="604" t="str">
        <f>'VTX3.N(SUN) &amp; CVS2(SAT)'!B11</f>
        <v>2423N</v>
      </c>
      <c r="C55" s="447">
        <f>'VTX3.N(SUN) &amp; CVS2(SAT)'!C11</f>
        <v>45634</v>
      </c>
      <c r="D55" s="605">
        <f t="shared" si="13"/>
        <v>45641</v>
      </c>
      <c r="E55" s="605">
        <f t="shared" si="14"/>
        <v>45642</v>
      </c>
      <c r="F55" s="605">
        <f t="shared" si="15"/>
        <v>45643</v>
      </c>
      <c r="G55" s="605">
        <f t="shared" si="16"/>
        <v>45643</v>
      </c>
    </row>
    <row r="56" spans="1:7" ht="13.5">
      <c r="A56" s="812" t="str">
        <f>'VTX3.N(SUN) &amp; CVS2(SAT)'!A12:A12</f>
        <v>SITC XINGDE</v>
      </c>
      <c r="B56" s="604" t="str">
        <f>'VTX3.N(SUN) &amp; CVS2(SAT)'!B12</f>
        <v>2425N</v>
      </c>
      <c r="C56" s="447">
        <f>'VTX3.N(SUN) &amp; CVS2(SAT)'!C12</f>
        <v>45641</v>
      </c>
      <c r="D56" s="605">
        <f t="shared" si="13"/>
        <v>45648</v>
      </c>
      <c r="E56" s="605">
        <f t="shared" si="14"/>
        <v>45649</v>
      </c>
      <c r="F56" s="605">
        <f t="shared" si="15"/>
        <v>45650</v>
      </c>
      <c r="G56" s="605">
        <f t="shared" si="16"/>
        <v>45650</v>
      </c>
    </row>
    <row r="57" spans="1:7" ht="13.5">
      <c r="A57" s="812" t="str">
        <f>'VTX3.N(SUN) &amp; CVS2(SAT)'!A13:A13</f>
        <v>SITC RUNDE</v>
      </c>
      <c r="B57" s="604" t="str">
        <f>'VTX3.N(SUN) &amp; CVS2(SAT)'!B13</f>
        <v>2425N</v>
      </c>
      <c r="C57" s="447">
        <f>'VTX3.N(SUN) &amp; CVS2(SAT)'!C13</f>
        <v>45648</v>
      </c>
      <c r="D57" s="605">
        <f t="shared" si="13"/>
        <v>45655</v>
      </c>
      <c r="E57" s="605">
        <f t="shared" si="14"/>
        <v>45656</v>
      </c>
      <c r="F57" s="605">
        <f t="shared" si="15"/>
        <v>45657</v>
      </c>
      <c r="G57" s="605">
        <f t="shared" si="16"/>
        <v>45657</v>
      </c>
    </row>
    <row r="58" spans="1:7" ht="13.5">
      <c r="A58" s="812" t="str">
        <f>'VTX3.N(SUN) &amp; CVS2(SAT)'!A15:A15</f>
        <v>SITC SHENGDE</v>
      </c>
      <c r="B58" s="604" t="str">
        <f>'VTX3.N(SUN) &amp; CVS2(SAT)'!B15</f>
        <v>2501N</v>
      </c>
      <c r="C58" s="447">
        <f>'VTX3.N(SUN) &amp; CVS2(SAT)'!C15</f>
        <v>45662</v>
      </c>
      <c r="D58" s="605">
        <f t="shared" si="13"/>
        <v>45669</v>
      </c>
      <c r="E58" s="605">
        <f t="shared" si="14"/>
        <v>45670</v>
      </c>
      <c r="F58" s="605">
        <f t="shared" si="15"/>
        <v>45671</v>
      </c>
      <c r="G58" s="605">
        <f t="shared" si="16"/>
        <v>45671</v>
      </c>
    </row>
    <row r="59" spans="1:7" ht="13.5">
      <c r="A59" s="815"/>
      <c r="B59" s="604"/>
      <c r="C59" s="447" t="e">
        <f>'VTX3.N(SUN) &amp; CVS2(SAT)'!#REF!</f>
        <v>#REF!</v>
      </c>
      <c r="D59" s="605" t="e">
        <f t="shared" si="13"/>
        <v>#REF!</v>
      </c>
      <c r="E59" s="605" t="e">
        <f t="shared" si="14"/>
        <v>#REF!</v>
      </c>
      <c r="F59" s="605" t="e">
        <f t="shared" si="15"/>
        <v>#REF!</v>
      </c>
      <c r="G59" s="605" t="e">
        <f t="shared" si="16"/>
        <v>#REF!</v>
      </c>
    </row>
    <row r="61" spans="1:7">
      <c r="A61" s="450" t="s">
        <v>1042</v>
      </c>
      <c r="B61" s="183"/>
      <c r="C61" s="183"/>
      <c r="D61" s="183"/>
      <c r="E61" s="183"/>
      <c r="F61" s="183"/>
    </row>
    <row r="62" spans="1:7" ht="13.5" customHeight="1">
      <c r="A62" s="913" t="s">
        <v>0</v>
      </c>
      <c r="B62" s="913" t="s">
        <v>6</v>
      </c>
      <c r="C62" s="913" t="s">
        <v>1043</v>
      </c>
      <c r="D62" s="456" t="s">
        <v>904</v>
      </c>
      <c r="E62" s="456" t="s">
        <v>137</v>
      </c>
      <c r="F62" s="456" t="s">
        <v>3</v>
      </c>
    </row>
    <row r="63" spans="1:7" ht="13.5">
      <c r="A63" s="913"/>
      <c r="B63" s="913"/>
      <c r="C63" s="913"/>
      <c r="D63" s="457" t="s">
        <v>757</v>
      </c>
      <c r="E63" s="457" t="s">
        <v>756</v>
      </c>
      <c r="F63" s="457" t="s">
        <v>752</v>
      </c>
    </row>
    <row r="64" spans="1:7" ht="13.5">
      <c r="A64" s="913"/>
      <c r="B64" s="913"/>
      <c r="C64" s="913"/>
      <c r="D64" s="456" t="s">
        <v>90</v>
      </c>
      <c r="E64" s="456" t="s">
        <v>187</v>
      </c>
      <c r="F64" s="456" t="s">
        <v>208</v>
      </c>
    </row>
    <row r="65" spans="1:6" ht="13.5">
      <c r="A65" s="812" t="str">
        <f>'VTX5 (WED)'!A10</f>
        <v>SITC SHANGDE</v>
      </c>
      <c r="B65" s="604" t="str">
        <f>'VTX5 (WED)'!B10</f>
        <v>2423N</v>
      </c>
      <c r="C65" s="447">
        <f>'VTX5 (WED)'!C10</f>
        <v>45630</v>
      </c>
      <c r="D65" s="605">
        <f>C65+7</f>
        <v>45637</v>
      </c>
      <c r="E65" s="605">
        <f>C65+8</f>
        <v>45638</v>
      </c>
      <c r="F65" s="605">
        <f>C65+9</f>
        <v>45639</v>
      </c>
    </row>
    <row r="66" spans="1:6" ht="13.5">
      <c r="A66" s="812" t="str">
        <f>'VTX5 (WED)'!A11</f>
        <v>ZHONG GU NAN HAI</v>
      </c>
      <c r="B66" s="604" t="str">
        <f>'VTX5 (WED)'!B11</f>
        <v>2446N</v>
      </c>
      <c r="C66" s="447">
        <f>'VTX5 (WED)'!C11</f>
        <v>45637</v>
      </c>
      <c r="D66" s="605">
        <f>C66+7</f>
        <v>45644</v>
      </c>
      <c r="E66" s="605">
        <f>C66+8</f>
        <v>45645</v>
      </c>
      <c r="F66" s="605">
        <f>C66+9</f>
        <v>45646</v>
      </c>
    </row>
    <row r="67" spans="1:6" ht="13.5">
      <c r="A67" s="812" t="str">
        <f>'VTX5 (WED)'!A12</f>
        <v>SITC RENDE</v>
      </c>
      <c r="B67" s="604" t="str">
        <f>'VTX5 (WED)'!B12</f>
        <v>2425N</v>
      </c>
      <c r="C67" s="447">
        <f>'VTX5 (WED)'!C12</f>
        <v>45644</v>
      </c>
      <c r="D67" s="605">
        <f>C67+7</f>
        <v>45651</v>
      </c>
      <c r="E67" s="605">
        <f>C67+8</f>
        <v>45652</v>
      </c>
      <c r="F67" s="605">
        <f>C67+9</f>
        <v>45653</v>
      </c>
    </row>
    <row r="68" spans="1:6" ht="13.5">
      <c r="A68" s="812" t="str">
        <f>'VTX5 (WED)'!A13</f>
        <v>INFINITY</v>
      </c>
      <c r="B68" s="604" t="str">
        <f>'VTX5 (WED)'!B13</f>
        <v>2448N</v>
      </c>
      <c r="C68" s="447">
        <f>'VTX5 (WED)'!C13</f>
        <v>45651</v>
      </c>
      <c r="D68" s="605">
        <f>C68+7</f>
        <v>45658</v>
      </c>
      <c r="E68" s="605">
        <f>C68+8</f>
        <v>45659</v>
      </c>
      <c r="F68" s="605">
        <f>C68+9</f>
        <v>45660</v>
      </c>
    </row>
    <row r="69" spans="1:6" ht="13.5">
      <c r="A69" s="812" t="str">
        <f>'VTX5 (WED)'!A14</f>
        <v>SITC SHANGDE</v>
      </c>
      <c r="B69" s="604" t="str">
        <f>'VTX5 (WED)'!B14</f>
        <v>2425N</v>
      </c>
      <c r="C69" s="447">
        <f>'VTX5 (WED)'!C14</f>
        <v>45658</v>
      </c>
      <c r="D69" s="605">
        <f>C69+7</f>
        <v>45665</v>
      </c>
      <c r="E69" s="605">
        <f>C69+8</f>
        <v>45666</v>
      </c>
      <c r="F69" s="605">
        <f>C69+9</f>
        <v>45667</v>
      </c>
    </row>
    <row r="72" spans="1:6">
      <c r="A72" s="450" t="s">
        <v>1041</v>
      </c>
      <c r="B72" s="183"/>
      <c r="C72" s="183"/>
      <c r="D72" s="183"/>
      <c r="E72" s="183"/>
    </row>
    <row r="73" spans="1:6" ht="13.5">
      <c r="A73" s="913" t="s">
        <v>0</v>
      </c>
      <c r="B73" s="913" t="s">
        <v>6</v>
      </c>
      <c r="C73" s="913" t="s">
        <v>978</v>
      </c>
      <c r="D73" s="456" t="s">
        <v>137</v>
      </c>
      <c r="E73" s="456" t="s">
        <v>3</v>
      </c>
    </row>
    <row r="74" spans="1:6" ht="13.5">
      <c r="A74" s="913"/>
      <c r="B74" s="913"/>
      <c r="C74" s="913"/>
      <c r="D74" s="457" t="s">
        <v>773</v>
      </c>
      <c r="E74" s="457" t="s">
        <v>773</v>
      </c>
    </row>
    <row r="75" spans="1:6" ht="13.5">
      <c r="A75" s="913"/>
      <c r="B75" s="913"/>
      <c r="C75" s="913"/>
      <c r="D75" s="456" t="s">
        <v>91</v>
      </c>
      <c r="E75" s="456" t="s">
        <v>91</v>
      </c>
    </row>
    <row r="76" spans="1:6" ht="13.5">
      <c r="A76" s="812" t="str">
        <f>'VTX3.N(SUN) &amp; CVS2(SAT)'!J10</f>
        <v>SITC HEBEI</v>
      </c>
      <c r="B76" s="604" t="str">
        <f>'VTX3.N(SUN) &amp; CVS2(SAT)'!K10</f>
        <v>2431N</v>
      </c>
      <c r="C76" s="447">
        <f>'VTX3.N(SUN) &amp; CVS2(SAT)'!L10</f>
        <v>45633</v>
      </c>
      <c r="D76" s="605">
        <f>C76+10</f>
        <v>45643</v>
      </c>
      <c r="E76" s="605">
        <f>C76+10</f>
        <v>45643</v>
      </c>
    </row>
    <row r="77" spans="1:6" ht="13.5">
      <c r="A77" s="812" t="str">
        <f>'VTX3.N(SUN) &amp; CVS2(SAT)'!J11</f>
        <v>MILD ORCHID</v>
      </c>
      <c r="B77" s="604" t="str">
        <f>'VTX3.N(SUN) &amp; CVS2(SAT)'!K11</f>
        <v>2448N</v>
      </c>
      <c r="C77" s="447">
        <f>C76+7</f>
        <v>45640</v>
      </c>
      <c r="D77" s="605">
        <f>C77+10</f>
        <v>45650</v>
      </c>
      <c r="E77" s="605">
        <f>C77+10</f>
        <v>45650</v>
      </c>
    </row>
    <row r="78" spans="1:6" ht="13.5">
      <c r="A78" s="812" t="str">
        <f>'VTX3.N(SUN) &amp; CVS2(SAT)'!J12</f>
        <v>HONG AN</v>
      </c>
      <c r="B78" s="604" t="str">
        <f>'VTX3.N(SUN) &amp; CVS2(SAT)'!K12</f>
        <v>2432N</v>
      </c>
      <c r="C78" s="447">
        <f>C77+7</f>
        <v>45647</v>
      </c>
      <c r="D78" s="605">
        <f>C78+10</f>
        <v>45657</v>
      </c>
      <c r="E78" s="605">
        <f>C78+10</f>
        <v>45657</v>
      </c>
    </row>
    <row r="79" spans="1:6" ht="13.5">
      <c r="A79" s="812" t="str">
        <f>'VTX3.N(SUN) &amp; CVS2(SAT)'!J13</f>
        <v>SITC HEBEI</v>
      </c>
      <c r="B79" s="604" t="str">
        <f>'VTX3.N(SUN) &amp; CVS2(SAT)'!K13</f>
        <v>2433N</v>
      </c>
      <c r="C79" s="447">
        <f>C78+7</f>
        <v>45654</v>
      </c>
      <c r="D79" s="605">
        <f>C79+10</f>
        <v>45664</v>
      </c>
      <c r="E79" s="605">
        <f>C79+10</f>
        <v>45664</v>
      </c>
    </row>
    <row r="80" spans="1:6" ht="13.5">
      <c r="A80" s="812" t="str">
        <f>'VTX3.N(SUN) &amp; CVS2(SAT)'!J14</f>
        <v>MILD ORCHID</v>
      </c>
      <c r="B80" s="604" t="str">
        <f>'VTX3.N(SUN) &amp; CVS2(SAT)'!K14</f>
        <v>2451N</v>
      </c>
      <c r="C80" s="447">
        <f>C79+7</f>
        <v>45661</v>
      </c>
      <c r="D80" s="605">
        <f>C80+10</f>
        <v>45671</v>
      </c>
      <c r="E80" s="605">
        <f>C80+10</f>
        <v>45671</v>
      </c>
    </row>
    <row r="81" spans="1:6" ht="13.5">
      <c r="A81" s="800"/>
      <c r="B81" s="801"/>
      <c r="C81" s="802"/>
      <c r="D81" s="803"/>
      <c r="E81" s="803"/>
    </row>
    <row r="82" spans="1:6" ht="13.5">
      <c r="A82" s="800"/>
      <c r="B82" s="801"/>
      <c r="C82" s="802"/>
      <c r="D82" s="803"/>
      <c r="E82" s="803"/>
    </row>
    <row r="83" spans="1:6">
      <c r="A83" s="450" t="s">
        <v>1268</v>
      </c>
      <c r="B83" s="183"/>
      <c r="C83" s="183"/>
      <c r="D83" s="183"/>
      <c r="E83" s="183"/>
    </row>
    <row r="84" spans="1:6" ht="13.5" customHeight="1">
      <c r="A84" s="913" t="s">
        <v>0</v>
      </c>
      <c r="B84" s="913" t="s">
        <v>6</v>
      </c>
      <c r="C84" s="913" t="s">
        <v>1043</v>
      </c>
      <c r="D84" s="456" t="s">
        <v>101</v>
      </c>
      <c r="E84" s="456" t="s">
        <v>102</v>
      </c>
      <c r="F84" s="456" t="s">
        <v>103</v>
      </c>
    </row>
    <row r="85" spans="1:6" ht="13.5">
      <c r="A85" s="913"/>
      <c r="B85" s="913"/>
      <c r="C85" s="913"/>
      <c r="D85" s="457" t="s">
        <v>756</v>
      </c>
      <c r="E85" s="457" t="s">
        <v>752</v>
      </c>
      <c r="F85" s="457" t="s">
        <v>879</v>
      </c>
    </row>
    <row r="86" spans="1:6" ht="13.5">
      <c r="A86" s="913"/>
      <c r="B86" s="913"/>
      <c r="C86" s="913"/>
      <c r="D86" s="456" t="s">
        <v>187</v>
      </c>
      <c r="E86" s="456" t="s">
        <v>208</v>
      </c>
      <c r="F86" s="456" t="s">
        <v>91</v>
      </c>
    </row>
    <row r="87" spans="1:6" ht="13.5">
      <c r="A87" s="812" t="str">
        <f>'VTX6(WED)'!A10</f>
        <v>SITC MINHE</v>
      </c>
      <c r="B87" s="604" t="str">
        <f>'VTX6(WED)'!B10</f>
        <v>2435N</v>
      </c>
      <c r="C87" s="447">
        <f>'VTX6(WED)'!C10</f>
        <v>45630</v>
      </c>
      <c r="D87" s="605">
        <f>C87+8</f>
        <v>45638</v>
      </c>
      <c r="E87" s="605">
        <f>C87+9</f>
        <v>45639</v>
      </c>
      <c r="F87" s="605">
        <f>C87+10</f>
        <v>45640</v>
      </c>
    </row>
    <row r="88" spans="1:6" ht="13.5">
      <c r="A88" s="812" t="str">
        <f>'VTX6(WED)'!A11</f>
        <v>SITC HOCHIMINH</v>
      </c>
      <c r="B88" s="604" t="str">
        <f>'VTX6(WED)'!B11</f>
        <v>2445N</v>
      </c>
      <c r="C88" s="447">
        <f>'VTX6(WED)'!C11</f>
        <v>45637</v>
      </c>
      <c r="D88" s="605">
        <f>C88+8</f>
        <v>45645</v>
      </c>
      <c r="E88" s="605">
        <f>C88+9</f>
        <v>45646</v>
      </c>
      <c r="F88" s="605">
        <f>C88+10</f>
        <v>45647</v>
      </c>
    </row>
    <row r="89" spans="1:6" ht="13.5">
      <c r="A89" s="812" t="str">
        <f>'VTX6(WED)'!A12</f>
        <v>ASIATIC PRIDE</v>
      </c>
      <c r="B89" s="604" t="str">
        <f>'VTX6(WED)'!B12</f>
        <v>2439N</v>
      </c>
      <c r="C89" s="447">
        <f>'VTX6(WED)'!C12</f>
        <v>45644</v>
      </c>
      <c r="D89" s="605">
        <f>C89+8</f>
        <v>45652</v>
      </c>
      <c r="E89" s="605">
        <f>C89+9</f>
        <v>45653</v>
      </c>
      <c r="F89" s="605">
        <f>C89+10</f>
        <v>45654</v>
      </c>
    </row>
    <row r="90" spans="1:6" ht="13.5">
      <c r="A90" s="812" t="str">
        <f>'VTX6(WED)'!A13</f>
        <v>HF WEALTH</v>
      </c>
      <c r="B90" s="604" t="str">
        <f>'VTX6(WED)'!B13</f>
        <v>2449N</v>
      </c>
      <c r="C90" s="447">
        <f>'VTX6(WED)'!C13</f>
        <v>45651</v>
      </c>
      <c r="D90" s="605">
        <f>C90+8</f>
        <v>45659</v>
      </c>
      <c r="E90" s="605">
        <f>C90+9</f>
        <v>45660</v>
      </c>
      <c r="F90" s="605">
        <f>C90+10</f>
        <v>45661</v>
      </c>
    </row>
    <row r="91" spans="1:6" ht="13.5">
      <c r="A91" s="812" t="str">
        <f>'VTX6(WED)'!A14</f>
        <v>SITC MINHE</v>
      </c>
      <c r="B91" s="604" t="str">
        <f>'VTX6(WED)'!B14</f>
        <v>2501N</v>
      </c>
      <c r="C91" s="447">
        <f>'VTX6(WED)'!C14</f>
        <v>45658</v>
      </c>
      <c r="D91" s="605">
        <f>C91+8</f>
        <v>45666</v>
      </c>
      <c r="E91" s="605">
        <f>C91+9</f>
        <v>45667</v>
      </c>
      <c r="F91" s="605">
        <f>C91+10</f>
        <v>45668</v>
      </c>
    </row>
  </sheetData>
  <sheetProtection formatCells="0" formatColumns="0" formatRows="0" insertColumns="0" insertRows="0" insertHyperlinks="0" deleteColumns="0" deleteRows="0" pivotTables="0"/>
  <mergeCells count="25">
    <mergeCell ref="C84:C86"/>
    <mergeCell ref="C62:C64"/>
    <mergeCell ref="A73:A75"/>
    <mergeCell ref="B73:B75"/>
    <mergeCell ref="B62:B64"/>
    <mergeCell ref="A84:A86"/>
    <mergeCell ref="B84:B86"/>
    <mergeCell ref="A29:A31"/>
    <mergeCell ref="B29:B31"/>
    <mergeCell ref="C29:C31"/>
    <mergeCell ref="C73:C75"/>
    <mergeCell ref="C40:C42"/>
    <mergeCell ref="A51:A53"/>
    <mergeCell ref="B51:B53"/>
    <mergeCell ref="C51:C53"/>
    <mergeCell ref="A40:A42"/>
    <mergeCell ref="B40:B42"/>
    <mergeCell ref="A62:A64"/>
    <mergeCell ref="B2:F2"/>
    <mergeCell ref="A17:A19"/>
    <mergeCell ref="B17:B19"/>
    <mergeCell ref="C17:C19"/>
    <mergeCell ref="A5:A7"/>
    <mergeCell ref="B5:B7"/>
    <mergeCell ref="C5:C7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G94"/>
  <sheetViews>
    <sheetView workbookViewId="0">
      <selection activeCell="A30" sqref="A30:D34"/>
    </sheetView>
  </sheetViews>
  <sheetFormatPr defaultRowHeight="12.75"/>
  <cols>
    <col min="1" max="1" width="22.7109375" customWidth="1"/>
    <col min="2" max="2" width="11.5703125" customWidth="1"/>
    <col min="3" max="3" width="11.140625" customWidth="1"/>
    <col min="4" max="5" width="18.5703125" customWidth="1"/>
    <col min="6" max="7" width="12.140625" customWidth="1"/>
  </cols>
  <sheetData>
    <row r="3" spans="1:7" ht="18">
      <c r="B3" s="903" t="s">
        <v>877</v>
      </c>
      <c r="C3" s="903"/>
      <c r="D3" s="903"/>
      <c r="E3" s="903"/>
      <c r="F3" s="748"/>
      <c r="G3" s="623"/>
    </row>
    <row r="6" spans="1:7">
      <c r="A6" s="450" t="s">
        <v>980</v>
      </c>
      <c r="B6" s="183"/>
      <c r="C6" s="183"/>
      <c r="D6" s="183"/>
      <c r="E6" s="183"/>
      <c r="F6" s="183"/>
      <c r="G6" s="10"/>
    </row>
    <row r="7" spans="1:7" ht="13.5">
      <c r="A7" s="920" t="s">
        <v>0</v>
      </c>
      <c r="B7" s="920" t="s">
        <v>6</v>
      </c>
      <c r="C7" s="920" t="s">
        <v>97</v>
      </c>
      <c r="D7" s="456" t="s">
        <v>184</v>
      </c>
      <c r="E7" s="456" t="s">
        <v>118</v>
      </c>
      <c r="F7" s="749"/>
      <c r="G7" s="625"/>
    </row>
    <row r="8" spans="1:7" ht="13.5">
      <c r="A8" s="920"/>
      <c r="B8" s="920"/>
      <c r="C8" s="920"/>
      <c r="D8" s="457" t="s">
        <v>169</v>
      </c>
      <c r="E8" s="457" t="s">
        <v>168</v>
      </c>
      <c r="F8" s="750"/>
      <c r="G8" s="626"/>
    </row>
    <row r="9" spans="1:7" ht="13.5">
      <c r="A9" s="920"/>
      <c r="B9" s="920"/>
      <c r="C9" s="920"/>
      <c r="D9" s="456" t="s">
        <v>133</v>
      </c>
      <c r="E9" s="456" t="s">
        <v>90</v>
      </c>
      <c r="F9" s="749"/>
      <c r="G9" s="625"/>
    </row>
    <row r="10" spans="1:7" ht="13.5">
      <c r="A10" s="505" t="str">
        <f>'VTX1-NORTH (FRI)'!A8:A8</f>
        <v>SITC ZHEJIANG</v>
      </c>
      <c r="B10" s="446" t="str">
        <f>'VTX1-NORTH (FRI)'!B8</f>
        <v xml:space="preserve">2427N </v>
      </c>
      <c r="C10" s="447">
        <f>'VTX1-NORTH (FRI)'!C8</f>
        <v>45632</v>
      </c>
      <c r="D10" s="445">
        <f>C10+4</f>
        <v>45636</v>
      </c>
      <c r="E10" s="445">
        <f>C10+7</f>
        <v>45639</v>
      </c>
      <c r="F10" s="624"/>
      <c r="G10" s="624"/>
    </row>
    <row r="11" spans="1:7" ht="13.5">
      <c r="A11" s="505" t="str">
        <f>'VTX1-NORTH (FRI)'!A9:A9</f>
        <v>SKIP HCM</v>
      </c>
      <c r="B11" s="446" t="str">
        <f>'VTX1-NORTH (FRI)'!B9</f>
        <v>2425N</v>
      </c>
      <c r="C11" s="447">
        <f>'VTX1-NORTH (FRI)'!C9</f>
        <v>45639</v>
      </c>
      <c r="D11" s="445">
        <f>C11+4</f>
        <v>45643</v>
      </c>
      <c r="E11" s="445">
        <f>C11+7</f>
        <v>45646</v>
      </c>
      <c r="F11" s="624"/>
      <c r="G11" s="624"/>
    </row>
    <row r="12" spans="1:7" ht="13.5">
      <c r="A12" s="505" t="str">
        <f>'VTX1-NORTH (FRI)'!A10:A10</f>
        <v>SITC JIADE</v>
      </c>
      <c r="B12" s="446" t="str">
        <f>'VTX1-NORTH (FRI)'!B10</f>
        <v>2425N</v>
      </c>
      <c r="C12" s="447">
        <f>'VTX1-NORTH (FRI)'!C10</f>
        <v>45646</v>
      </c>
      <c r="D12" s="445">
        <f>C12+4</f>
        <v>45650</v>
      </c>
      <c r="E12" s="445">
        <f>C12+7</f>
        <v>45653</v>
      </c>
      <c r="F12" s="624"/>
      <c r="G12" s="624"/>
    </row>
    <row r="13" spans="1:7" ht="13.5">
      <c r="A13" s="505" t="str">
        <f>'VTX1-NORTH (FRI)'!A11:A11</f>
        <v>SITC HAODE</v>
      </c>
      <c r="B13" s="446" t="str">
        <f>'VTX1-NORTH (FRI)'!B11</f>
        <v>2501N</v>
      </c>
      <c r="C13" s="447">
        <f>'VTX1-NORTH (FRI)'!C11</f>
        <v>45653</v>
      </c>
      <c r="D13" s="445">
        <f>C13+4</f>
        <v>45657</v>
      </c>
      <c r="E13" s="445">
        <f>C13+7</f>
        <v>45660</v>
      </c>
      <c r="F13" s="624"/>
      <c r="G13" s="624"/>
    </row>
    <row r="14" spans="1:7" ht="13.5">
      <c r="A14" s="505">
        <f>'VTX1-NORTH (FRI)'!A13:A13</f>
        <v>0</v>
      </c>
      <c r="B14" s="446" t="str">
        <f>'VTX1-NORTH (FRI)'!B13</f>
        <v>2427N</v>
      </c>
      <c r="C14" s="447">
        <f>'VTX1-NORTH (FRI)'!C13</f>
        <v>45667</v>
      </c>
      <c r="D14" s="445">
        <f>C14+4</f>
        <v>45671</v>
      </c>
      <c r="E14" s="445">
        <f>C14+7</f>
        <v>45674</v>
      </c>
      <c r="F14" s="624"/>
      <c r="G14" s="624"/>
    </row>
    <row r="15" spans="1:7">
      <c r="G15" s="10"/>
    </row>
    <row r="16" spans="1:7">
      <c r="A16" s="450" t="s">
        <v>824</v>
      </c>
      <c r="B16" s="183"/>
      <c r="C16" s="183"/>
      <c r="D16" s="183"/>
      <c r="E16" s="183"/>
      <c r="F16" s="183"/>
      <c r="G16" s="10"/>
    </row>
    <row r="17" spans="1:7" ht="13.5">
      <c r="A17" s="921" t="s">
        <v>0</v>
      </c>
      <c r="B17" s="924" t="s">
        <v>6</v>
      </c>
      <c r="C17" s="924" t="s">
        <v>131</v>
      </c>
      <c r="D17" s="459" t="s">
        <v>100</v>
      </c>
      <c r="E17" s="459" t="s">
        <v>118</v>
      </c>
      <c r="F17" s="749"/>
      <c r="G17" s="625"/>
    </row>
    <row r="18" spans="1:7">
      <c r="A18" s="922"/>
      <c r="B18" s="925"/>
      <c r="C18" s="925"/>
      <c r="D18" s="458" t="s">
        <v>165</v>
      </c>
      <c r="E18" s="458" t="s">
        <v>169</v>
      </c>
      <c r="F18" s="751"/>
      <c r="G18" s="627"/>
    </row>
    <row r="19" spans="1:7">
      <c r="A19" s="923"/>
      <c r="B19" s="926"/>
      <c r="C19" s="926"/>
      <c r="D19" s="455" t="s">
        <v>104</v>
      </c>
      <c r="E19" s="455" t="s">
        <v>121</v>
      </c>
      <c r="F19" s="752"/>
      <c r="G19" s="628"/>
    </row>
    <row r="20" spans="1:7" ht="13.5">
      <c r="A20" s="506" t="str">
        <f>'VTX2-NORTH (TUE)'!A9:A9</f>
        <v>SITC HANSHIN</v>
      </c>
      <c r="B20" s="454" t="str">
        <f>'VTX2-NORTH (TUE)'!B9</f>
        <v>2425N</v>
      </c>
      <c r="C20" s="452">
        <f>'VTX2-NORTH (TUE)'!C9</f>
        <v>45629</v>
      </c>
      <c r="D20" s="453">
        <f>C20+5</f>
        <v>45634</v>
      </c>
      <c r="E20" s="453">
        <f>C20+7</f>
        <v>45636</v>
      </c>
      <c r="F20" s="624"/>
      <c r="G20" s="624"/>
    </row>
    <row r="21" spans="1:7" ht="13.5">
      <c r="A21" s="506" t="str">
        <f>'VTX2-NORTH (TUE)'!A10:A10</f>
        <v>SITC SHENGDE</v>
      </c>
      <c r="B21" s="454" t="str">
        <f>'VTX2-NORTH (TUE)'!B10</f>
        <v>2425N</v>
      </c>
      <c r="C21" s="452">
        <f>'VTX2-NORTH (TUE)'!C10</f>
        <v>45636</v>
      </c>
      <c r="D21" s="453">
        <f>C21+5</f>
        <v>45641</v>
      </c>
      <c r="E21" s="453">
        <f>C21+7</f>
        <v>45643</v>
      </c>
      <c r="F21" s="624"/>
      <c r="G21" s="624"/>
    </row>
    <row r="22" spans="1:7" ht="13.5">
      <c r="A22" s="506" t="str">
        <f>'VTX2-NORTH (TUE)'!A12:A12</f>
        <v>AMOUREUX</v>
      </c>
      <c r="B22" s="454" t="str">
        <f>'VTX2-NORTH (TUE)'!B12</f>
        <v>2501N</v>
      </c>
      <c r="C22" s="452">
        <f>'VTX2-NORTH (TUE)'!C12</f>
        <v>45650</v>
      </c>
      <c r="D22" s="453">
        <f>C22+5</f>
        <v>45655</v>
      </c>
      <c r="E22" s="453">
        <f>C22+7</f>
        <v>45657</v>
      </c>
      <c r="F22" s="624"/>
      <c r="G22" s="624"/>
    </row>
    <row r="23" spans="1:7" ht="13.5">
      <c r="A23" s="506" t="str">
        <f>'VTX2-NORTH (TUE)'!A13:A13</f>
        <v>SITC KEELUNG</v>
      </c>
      <c r="B23" s="454" t="str">
        <f>'VTX2-NORTH (TUE)'!B13</f>
        <v>2425N</v>
      </c>
      <c r="C23" s="452">
        <f>'VTX2-NORTH (TUE)'!C13</f>
        <v>45657</v>
      </c>
      <c r="D23" s="453">
        <f>C23+5</f>
        <v>45662</v>
      </c>
      <c r="E23" s="453">
        <f>C23+7</f>
        <v>45664</v>
      </c>
      <c r="F23" s="624"/>
      <c r="G23" s="624"/>
    </row>
    <row r="24" spans="1:7" ht="13.5">
      <c r="A24" s="506">
        <f>'VTX2-NORTH (TUE)'!A14:A14</f>
        <v>0</v>
      </c>
      <c r="B24" s="454" t="str">
        <f>'VTX2-NORTH (TUE)'!B14</f>
        <v>2419N</v>
      </c>
      <c r="C24" s="452">
        <f>'VTX2-NORTH (TUE)'!C14</f>
        <v>45664</v>
      </c>
      <c r="D24" s="453">
        <f>C24+5</f>
        <v>45669</v>
      </c>
      <c r="E24" s="453">
        <f>C24+7</f>
        <v>45671</v>
      </c>
      <c r="F24" s="624"/>
      <c r="G24" s="624"/>
    </row>
    <row r="26" spans="1:7">
      <c r="A26" s="450" t="s">
        <v>825</v>
      </c>
      <c r="B26" s="183"/>
      <c r="C26" s="183"/>
      <c r="D26" s="183"/>
    </row>
    <row r="27" spans="1:7" ht="13.5">
      <c r="A27" s="920" t="s">
        <v>0</v>
      </c>
      <c r="B27" s="920" t="s">
        <v>6</v>
      </c>
      <c r="C27" s="920" t="s">
        <v>766</v>
      </c>
      <c r="D27" s="456" t="s">
        <v>118</v>
      </c>
    </row>
    <row r="28" spans="1:7">
      <c r="A28" s="920"/>
      <c r="B28" s="920"/>
      <c r="C28" s="920"/>
      <c r="D28" s="449" t="s">
        <v>169</v>
      </c>
    </row>
    <row r="29" spans="1:7">
      <c r="A29" s="920"/>
      <c r="B29" s="920"/>
      <c r="C29" s="920"/>
      <c r="D29" s="448" t="s">
        <v>45</v>
      </c>
    </row>
    <row r="30" spans="1:7" ht="13.5">
      <c r="A30" s="505" t="str">
        <f>'CKI(WED)'!A10:A10</f>
        <v>SKIP HCM</v>
      </c>
      <c r="B30" s="446">
        <f>'CKI(WED)'!B10</f>
        <v>0</v>
      </c>
      <c r="C30" s="447">
        <f>'CKI(WED)'!C10</f>
        <v>45630</v>
      </c>
      <c r="D30" s="445">
        <f>C30+6</f>
        <v>45636</v>
      </c>
    </row>
    <row r="31" spans="1:7" ht="13.5">
      <c r="A31" s="505" t="str">
        <f>'CKI(WED)'!A11:A11</f>
        <v>KMTC HAIPHONG</v>
      </c>
      <c r="B31" s="446" t="str">
        <f>'CKI(WED)'!B11</f>
        <v>2417N</v>
      </c>
      <c r="C31" s="447">
        <f>'CKI(WED)'!C11</f>
        <v>45637</v>
      </c>
      <c r="D31" s="445">
        <f>C31+6</f>
        <v>45643</v>
      </c>
    </row>
    <row r="32" spans="1:7" ht="13.5">
      <c r="A32" s="505" t="str">
        <f>'CKI(WED)'!A12:A12</f>
        <v>KMTC INCHON</v>
      </c>
      <c r="B32" s="446" t="str">
        <f>'CKI(WED)'!B12</f>
        <v>2414N</v>
      </c>
      <c r="C32" s="447">
        <f>'CKI(WED)'!C12</f>
        <v>45644</v>
      </c>
      <c r="D32" s="445">
        <f>C32+6</f>
        <v>45650</v>
      </c>
    </row>
    <row r="33" spans="1:7" ht="13.5">
      <c r="A33" s="505" t="str">
        <f>'CKI(WED)'!A13:A13</f>
        <v>TBA</v>
      </c>
      <c r="B33" s="446">
        <f>'CKI(WED)'!B13</f>
        <v>0</v>
      </c>
      <c r="C33" s="447">
        <f>'CKI(WED)'!C13</f>
        <v>45651</v>
      </c>
      <c r="D33" s="445">
        <f>C33+6</f>
        <v>45657</v>
      </c>
    </row>
    <row r="34" spans="1:7" ht="13.5">
      <c r="A34" s="505" t="str">
        <f>'CKI(WED)'!A14:A14</f>
        <v>KMTC SHANGHAI</v>
      </c>
      <c r="B34" s="446" t="str">
        <f>'CKI(WED)'!B14</f>
        <v>2415N</v>
      </c>
      <c r="C34" s="447">
        <f>'CKI(WED)'!C14</f>
        <v>45658</v>
      </c>
      <c r="D34" s="445">
        <f>C34+6</f>
        <v>45664</v>
      </c>
    </row>
    <row r="36" spans="1:7">
      <c r="A36" s="450" t="s">
        <v>979</v>
      </c>
      <c r="B36" s="183"/>
      <c r="C36" s="183"/>
      <c r="D36" s="183"/>
    </row>
    <row r="37" spans="1:7" ht="13.5">
      <c r="A37" s="920" t="s">
        <v>0</v>
      </c>
      <c r="B37" s="920" t="s">
        <v>6</v>
      </c>
      <c r="C37" s="920" t="s">
        <v>949</v>
      </c>
      <c r="D37" s="456" t="s">
        <v>643</v>
      </c>
      <c r="E37" s="456" t="s">
        <v>118</v>
      </c>
      <c r="F37" s="749"/>
    </row>
    <row r="38" spans="1:7">
      <c r="A38" s="920"/>
      <c r="B38" s="920"/>
      <c r="C38" s="920"/>
      <c r="D38" s="449" t="s">
        <v>168</v>
      </c>
      <c r="E38" s="449" t="s">
        <v>166</v>
      </c>
      <c r="F38" s="751"/>
    </row>
    <row r="39" spans="1:7">
      <c r="A39" s="920"/>
      <c r="B39" s="920"/>
      <c r="C39" s="920"/>
      <c r="D39" s="448" t="s">
        <v>45</v>
      </c>
      <c r="E39" s="448" t="s">
        <v>90</v>
      </c>
      <c r="F39" s="752"/>
    </row>
    <row r="40" spans="1:7" ht="13.5">
      <c r="A40" s="505" t="str">
        <f>'VTX3.N(SUN) &amp; CVS2(SAT)'!J10</f>
        <v>SITC HEBEI</v>
      </c>
      <c r="B40" s="446" t="str">
        <f>'VTX3.N(SUN) &amp; CVS2(SAT)'!K10</f>
        <v>2431N</v>
      </c>
      <c r="C40" s="447">
        <f>'VTX3.N(SUN) &amp; CVS2(SAT)'!L10</f>
        <v>45633</v>
      </c>
      <c r="D40" s="445">
        <f>C40+6</f>
        <v>45639</v>
      </c>
      <c r="E40" s="445">
        <f>C40+7</f>
        <v>45640</v>
      </c>
      <c r="F40" s="624"/>
    </row>
    <row r="41" spans="1:7" ht="13.5">
      <c r="A41" s="505" t="str">
        <f>'VTX3.N(SUN) &amp; CVS2(SAT)'!J11</f>
        <v>MILD ORCHID</v>
      </c>
      <c r="B41" s="446" t="str">
        <f>'VTX3.N(SUN) &amp; CVS2(SAT)'!K11</f>
        <v>2448N</v>
      </c>
      <c r="C41" s="447">
        <f>'VTX3.N(SUN) &amp; CVS2(SAT)'!L11</f>
        <v>45640</v>
      </c>
      <c r="D41" s="445">
        <f>C41+6</f>
        <v>45646</v>
      </c>
      <c r="E41" s="445">
        <f>C41+7</f>
        <v>45647</v>
      </c>
      <c r="F41" s="624"/>
    </row>
    <row r="42" spans="1:7" ht="13.5">
      <c r="A42" s="505" t="str">
        <f>'VTX3.N(SUN) &amp; CVS2(SAT)'!J12</f>
        <v>HONG AN</v>
      </c>
      <c r="B42" s="446" t="str">
        <f>'VTX3.N(SUN) &amp; CVS2(SAT)'!K12</f>
        <v>2432N</v>
      </c>
      <c r="C42" s="447">
        <f>'VTX3.N(SUN) &amp; CVS2(SAT)'!L12</f>
        <v>45647</v>
      </c>
      <c r="D42" s="445">
        <f>C42+6</f>
        <v>45653</v>
      </c>
      <c r="E42" s="445">
        <f>C42+7</f>
        <v>45654</v>
      </c>
      <c r="F42" s="624"/>
    </row>
    <row r="43" spans="1:7" ht="13.5">
      <c r="A43" s="505" t="str">
        <f>'VTX3.N(SUN) &amp; CVS2(SAT)'!J13</f>
        <v>SITC HEBEI</v>
      </c>
      <c r="B43" s="446" t="str">
        <f>'VTX3.N(SUN) &amp; CVS2(SAT)'!K13</f>
        <v>2433N</v>
      </c>
      <c r="C43" s="447">
        <f>'VTX3.N(SUN) &amp; CVS2(SAT)'!L13</f>
        <v>45654</v>
      </c>
      <c r="D43" s="445">
        <f>C43+6</f>
        <v>45660</v>
      </c>
      <c r="E43" s="445">
        <f>C43+7</f>
        <v>45661</v>
      </c>
      <c r="F43" s="624"/>
    </row>
    <row r="44" spans="1:7" ht="13.5">
      <c r="A44" s="505" t="str">
        <f>'VTX3.N(SUN) &amp; CVS2(SAT)'!J14</f>
        <v>MILD ORCHID</v>
      </c>
      <c r="B44" s="446" t="str">
        <f>'VTX3.N(SUN) &amp; CVS2(SAT)'!K14</f>
        <v>2451N</v>
      </c>
      <c r="C44" s="447">
        <f>'VTX3.N(SUN) &amp; CVS2(SAT)'!L15</f>
        <v>45668</v>
      </c>
      <c r="D44" s="445">
        <f>C44+6</f>
        <v>45674</v>
      </c>
      <c r="E44" s="445">
        <f>C44+7</f>
        <v>45675</v>
      </c>
      <c r="F44" s="624"/>
    </row>
    <row r="46" spans="1:7">
      <c r="A46" s="450" t="s">
        <v>964</v>
      </c>
      <c r="B46" s="183"/>
      <c r="C46" s="183"/>
      <c r="D46" s="183"/>
      <c r="E46" s="183"/>
      <c r="F46" s="183"/>
      <c r="G46" s="10"/>
    </row>
    <row r="47" spans="1:7" ht="13.5">
      <c r="A47" s="921" t="s">
        <v>0</v>
      </c>
      <c r="B47" s="924" t="s">
        <v>6</v>
      </c>
      <c r="C47" s="924" t="s">
        <v>965</v>
      </c>
      <c r="D47" s="459" t="s">
        <v>100</v>
      </c>
      <c r="E47" s="459" t="s">
        <v>118</v>
      </c>
      <c r="F47" s="749"/>
      <c r="G47" s="625"/>
    </row>
    <row r="48" spans="1:7">
      <c r="A48" s="922"/>
      <c r="B48" s="925"/>
      <c r="C48" s="925"/>
      <c r="D48" s="458" t="s">
        <v>165</v>
      </c>
      <c r="E48" s="458" t="s">
        <v>169</v>
      </c>
      <c r="F48" s="751"/>
      <c r="G48" s="627"/>
    </row>
    <row r="49" spans="1:7">
      <c r="A49" s="923"/>
      <c r="B49" s="926"/>
      <c r="C49" s="926"/>
      <c r="D49" s="455" t="s">
        <v>104</v>
      </c>
      <c r="E49" s="455" t="s">
        <v>121</v>
      </c>
      <c r="F49" s="752"/>
      <c r="G49" s="628"/>
    </row>
    <row r="50" spans="1:7" ht="13.5">
      <c r="A50" s="506" t="str">
        <f>'CBX (SUN) &amp; CBX2(THU-FRI)'!A10</f>
        <v>SKIP HCM</v>
      </c>
      <c r="B50" s="454" t="str">
        <f>'CBX (SUN) &amp; CBX2(THU-FRI)'!B10</f>
        <v>0HBBWN1NC</v>
      </c>
      <c r="C50" s="452">
        <f>'CBX (SUN) &amp; CBX2(THU-FRI)'!C10</f>
        <v>45627</v>
      </c>
      <c r="D50" s="453">
        <f>C50+5</f>
        <v>45632</v>
      </c>
      <c r="E50" s="453">
        <f>C50+7</f>
        <v>45634</v>
      </c>
      <c r="F50" s="624"/>
      <c r="G50" s="624"/>
    </row>
    <row r="51" spans="1:7" ht="13.5">
      <c r="A51" s="506" t="str">
        <f>'CBX (SUN) &amp; CBX2(THU-FRI)'!A11</f>
        <v>SKIP HCM</v>
      </c>
      <c r="B51" s="454" t="str">
        <f>'CBX (SUN) &amp; CBX2(THU-FRI)'!B11</f>
        <v>0HBBYN1NC</v>
      </c>
      <c r="C51" s="452">
        <f>C50+7</f>
        <v>45634</v>
      </c>
      <c r="D51" s="453">
        <f>C51+5</f>
        <v>45639</v>
      </c>
      <c r="E51" s="453">
        <f>C51+7</f>
        <v>45641</v>
      </c>
      <c r="F51" s="624"/>
      <c r="G51" s="624"/>
    </row>
    <row r="52" spans="1:7" ht="13.5">
      <c r="A52" s="506" t="str">
        <f>'CBX (SUN) &amp; CBX2(THU-FRI)'!A12</f>
        <v>CNC TIGER</v>
      </c>
      <c r="B52" s="454" t="str">
        <f>'CBX (SUN) &amp; CBX2(THU-FRI)'!B12</f>
        <v>0HBC6N1NC</v>
      </c>
      <c r="C52" s="452">
        <f>C51+7</f>
        <v>45641</v>
      </c>
      <c r="D52" s="453">
        <f>C52+5</f>
        <v>45646</v>
      </c>
      <c r="E52" s="453">
        <f>C52+7</f>
        <v>45648</v>
      </c>
      <c r="F52" s="624"/>
      <c r="G52" s="624"/>
    </row>
    <row r="53" spans="1:7" ht="13.5">
      <c r="A53" s="506" t="str">
        <f>'CBX (SUN) &amp; CBX2(THU-FRI)'!A13</f>
        <v>AMALFI BAY</v>
      </c>
      <c r="B53" s="454" t="str">
        <f>'CBX (SUN) &amp; CBX2(THU-FRI)'!B13</f>
        <v>0HBCAN1NC</v>
      </c>
      <c r="C53" s="452">
        <f>C52+7</f>
        <v>45648</v>
      </c>
      <c r="D53" s="453">
        <f>C53+5</f>
        <v>45653</v>
      </c>
      <c r="E53" s="453">
        <f>C53+7</f>
        <v>45655</v>
      </c>
      <c r="F53" s="624"/>
      <c r="G53" s="624"/>
    </row>
    <row r="54" spans="1:7" ht="13.5">
      <c r="A54" s="506" t="str">
        <f>'CBX (SUN) &amp; CBX2(THU-FRI)'!A14</f>
        <v>CAPE ARAXOS</v>
      </c>
      <c r="B54" s="454" t="str">
        <f>'CBX (SUN) &amp; CBX2(THU-FRI)'!B14</f>
        <v>0HBCCN1NC</v>
      </c>
      <c r="C54" s="452">
        <f>C53+7</f>
        <v>45655</v>
      </c>
      <c r="D54" s="453">
        <f>C54+5</f>
        <v>45660</v>
      </c>
      <c r="E54" s="453">
        <f>C54+7</f>
        <v>45662</v>
      </c>
      <c r="F54" s="624"/>
      <c r="G54" s="624"/>
    </row>
    <row r="56" spans="1:7">
      <c r="A56" s="450" t="s">
        <v>1140</v>
      </c>
      <c r="B56" s="183"/>
      <c r="C56" s="183"/>
      <c r="D56" s="183"/>
      <c r="E56" s="183"/>
      <c r="F56" s="183"/>
      <c r="G56" s="183"/>
    </row>
    <row r="57" spans="1:7" ht="13.5">
      <c r="A57" s="921" t="s">
        <v>0</v>
      </c>
      <c r="B57" s="924" t="s">
        <v>6</v>
      </c>
      <c r="C57" s="924" t="s">
        <v>984</v>
      </c>
      <c r="D57" s="459" t="s">
        <v>1139</v>
      </c>
      <c r="E57" s="459" t="s">
        <v>415</v>
      </c>
      <c r="F57" s="753" t="s">
        <v>888</v>
      </c>
      <c r="G57" s="456" t="s">
        <v>418</v>
      </c>
    </row>
    <row r="58" spans="1:7">
      <c r="A58" s="922"/>
      <c r="B58" s="925"/>
      <c r="C58" s="925"/>
      <c r="D58" s="458" t="s">
        <v>883</v>
      </c>
      <c r="E58" s="458" t="s">
        <v>773</v>
      </c>
      <c r="F58" s="754" t="s">
        <v>883</v>
      </c>
      <c r="G58" s="449" t="s">
        <v>773</v>
      </c>
    </row>
    <row r="59" spans="1:7">
      <c r="A59" s="923"/>
      <c r="B59" s="926"/>
      <c r="C59" s="926"/>
      <c r="D59" s="455" t="s">
        <v>1141</v>
      </c>
      <c r="E59" s="455" t="s">
        <v>104</v>
      </c>
      <c r="F59" s="629" t="s">
        <v>105</v>
      </c>
      <c r="G59" s="629" t="s">
        <v>408</v>
      </c>
    </row>
    <row r="60" spans="1:7" ht="13.5">
      <c r="A60" s="506" t="str">
        <f>'CBX (SUN) &amp; CBX2(THU-FRI)'!A32</f>
        <v>SKIP HCM</v>
      </c>
      <c r="B60" s="454" t="str">
        <f>'CBX (SUN) &amp; CBX2(THU-FRI)'!B32</f>
        <v>2415N</v>
      </c>
      <c r="C60" s="452">
        <f>'CBX (SUN) &amp; CBX2(THU-FRI)'!C32</f>
        <v>45632</v>
      </c>
      <c r="D60" s="453">
        <f>C60+3</f>
        <v>45635</v>
      </c>
      <c r="E60" s="453">
        <f>C60+5</f>
        <v>45637</v>
      </c>
      <c r="F60" s="630">
        <f>C60+10</f>
        <v>45642</v>
      </c>
      <c r="G60" s="630">
        <f>C60+12</f>
        <v>45644</v>
      </c>
    </row>
    <row r="61" spans="1:7" ht="13.5">
      <c r="A61" s="506" t="str">
        <f>'CBX (SUN) &amp; CBX2(THU-FRI)'!A33</f>
        <v>SITC HUIMING</v>
      </c>
      <c r="B61" s="454" t="str">
        <f>'CBX (SUN) &amp; CBX2(THU-FRI)'!B33</f>
        <v>2417N</v>
      </c>
      <c r="C61" s="452">
        <f>'CBX (SUN) &amp; CBX2(THU-FRI)'!C33</f>
        <v>45639</v>
      </c>
      <c r="D61" s="453">
        <f>C61+3</f>
        <v>45642</v>
      </c>
      <c r="E61" s="453">
        <f>C61+5</f>
        <v>45644</v>
      </c>
      <c r="F61" s="630">
        <f>C61+10</f>
        <v>45649</v>
      </c>
      <c r="G61" s="630">
        <f>C61+12</f>
        <v>45651</v>
      </c>
    </row>
    <row r="62" spans="1:7" ht="13.5">
      <c r="A62" s="506" t="str">
        <f>'CBX (SUN) &amp; CBX2(THU-FRI)'!A34</f>
        <v>SITC QIUMING</v>
      </c>
      <c r="B62" s="454" t="str">
        <f>'CBX (SUN) &amp; CBX2(THU-FRI)'!B34</f>
        <v>2417N</v>
      </c>
      <c r="C62" s="452">
        <f>'CBX (SUN) &amp; CBX2(THU-FRI)'!C34</f>
        <v>45646</v>
      </c>
      <c r="D62" s="453">
        <f>C62+3</f>
        <v>45649</v>
      </c>
      <c r="E62" s="453">
        <f>C62+5</f>
        <v>45651</v>
      </c>
      <c r="F62" s="630">
        <f>C62+10</f>
        <v>45656</v>
      </c>
      <c r="G62" s="630">
        <f>C62+12</f>
        <v>45658</v>
      </c>
    </row>
    <row r="63" spans="1:7" ht="13.5">
      <c r="A63" s="506" t="str">
        <f>'CBX (SUN) &amp; CBX2(THU-FRI)'!A35</f>
        <v>SITC YUANMING</v>
      </c>
      <c r="B63" s="454" t="str">
        <f>'CBX (SUN) &amp; CBX2(THU-FRI)'!B35</f>
        <v>2417N</v>
      </c>
      <c r="C63" s="452">
        <f>'CBX (SUN) &amp; CBX2(THU-FRI)'!C35</f>
        <v>45653</v>
      </c>
      <c r="D63" s="453">
        <f>C63+3</f>
        <v>45656</v>
      </c>
      <c r="E63" s="453">
        <f>C63+5</f>
        <v>45658</v>
      </c>
      <c r="F63" s="630">
        <f>C63+10</f>
        <v>45663</v>
      </c>
      <c r="G63" s="630">
        <f>C63+12</f>
        <v>45665</v>
      </c>
    </row>
    <row r="64" spans="1:7" ht="13.5">
      <c r="A64" s="506" t="str">
        <f>'CBX (SUN) &amp; CBX2(THU-FRI)'!A36</f>
        <v>SITC CHENMING</v>
      </c>
      <c r="B64" s="454" t="str">
        <f>'CBX (SUN) &amp; CBX2(THU-FRI)'!B36</f>
        <v>2417N</v>
      </c>
      <c r="C64" s="452">
        <f>'CBX (SUN) &amp; CBX2(THU-FRI)'!C36</f>
        <v>45660</v>
      </c>
      <c r="D64" s="453">
        <f>C64+3</f>
        <v>45663</v>
      </c>
      <c r="E64" s="453">
        <f>C64+5</f>
        <v>45665</v>
      </c>
      <c r="F64" s="630">
        <f>C64+10</f>
        <v>45670</v>
      </c>
      <c r="G64" s="630">
        <f>C64+12</f>
        <v>45672</v>
      </c>
    </row>
    <row r="66" spans="1:5">
      <c r="A66" s="450" t="s">
        <v>966</v>
      </c>
      <c r="B66" s="183"/>
      <c r="C66" s="183"/>
      <c r="D66" s="183"/>
    </row>
    <row r="67" spans="1:5" ht="13.5">
      <c r="A67" s="920" t="s">
        <v>0</v>
      </c>
      <c r="B67" s="920" t="s">
        <v>6</v>
      </c>
      <c r="C67" s="920" t="s">
        <v>967</v>
      </c>
      <c r="D67" s="456" t="s">
        <v>183</v>
      </c>
    </row>
    <row r="68" spans="1:5">
      <c r="A68" s="920"/>
      <c r="B68" s="920"/>
      <c r="C68" s="920"/>
      <c r="D68" s="449" t="s">
        <v>757</v>
      </c>
    </row>
    <row r="69" spans="1:5">
      <c r="A69" s="920"/>
      <c r="B69" s="920"/>
      <c r="C69" s="920"/>
      <c r="D69" s="448" t="s">
        <v>17</v>
      </c>
    </row>
    <row r="70" spans="1:5" ht="13.5">
      <c r="A70" s="507" t="str">
        <f>'VTX3.N(SUN) &amp; CVS2(SAT)'!A10</f>
        <v>SITC KANTO</v>
      </c>
      <c r="B70" s="460" t="str">
        <f>'VTX3.N(SUN) &amp; CVS2(SAT)'!B10</f>
        <v>2425N</v>
      </c>
      <c r="C70" s="447">
        <f>'VTX3.N(SUN) &amp; CVS2(SAT)'!C10</f>
        <v>45627</v>
      </c>
      <c r="D70" s="445">
        <f>C70+3</f>
        <v>45630</v>
      </c>
    </row>
    <row r="71" spans="1:5" ht="13.5">
      <c r="A71" s="507" t="str">
        <f>'VTX3.N(SUN) &amp; CVS2(SAT)'!A11</f>
        <v>SITC LIDE</v>
      </c>
      <c r="B71" s="460" t="str">
        <f>'VTX3.N(SUN) &amp; CVS2(SAT)'!B11</f>
        <v>2423N</v>
      </c>
      <c r="C71" s="447">
        <f>C70+7</f>
        <v>45634</v>
      </c>
      <c r="D71" s="445">
        <f>C71+3</f>
        <v>45637</v>
      </c>
    </row>
    <row r="72" spans="1:5" ht="13.5">
      <c r="A72" s="507" t="str">
        <f>'VTX3.N(SUN) &amp; CVS2(SAT)'!A12</f>
        <v>SITC XINGDE</v>
      </c>
      <c r="B72" s="460" t="str">
        <f>'VTX3.N(SUN) &amp; CVS2(SAT)'!B12</f>
        <v>2425N</v>
      </c>
      <c r="C72" s="447">
        <f>C71+7</f>
        <v>45641</v>
      </c>
      <c r="D72" s="445">
        <f>C72+3</f>
        <v>45644</v>
      </c>
    </row>
    <row r="73" spans="1:5" ht="13.5">
      <c r="A73" s="507" t="str">
        <f>'VTX3.N(SUN) &amp; CVS2(SAT)'!A13</f>
        <v>SITC RUNDE</v>
      </c>
      <c r="B73" s="460" t="str">
        <f>'VTX3.N(SUN) &amp; CVS2(SAT)'!B13</f>
        <v>2425N</v>
      </c>
      <c r="C73" s="447">
        <f>C72+7</f>
        <v>45648</v>
      </c>
      <c r="D73" s="445">
        <f>C73+3</f>
        <v>45651</v>
      </c>
    </row>
    <row r="74" spans="1:5" ht="13.5">
      <c r="A74" s="507" t="str">
        <f>'VTX3.N(SUN) &amp; CVS2(SAT)'!A15</f>
        <v>SITC SHENGDE</v>
      </c>
      <c r="B74" s="460" t="str">
        <f>'VTX3.N(SUN) &amp; CVS2(SAT)'!B15</f>
        <v>2501N</v>
      </c>
      <c r="C74" s="447">
        <f>C73+7</f>
        <v>45655</v>
      </c>
      <c r="D74" s="445">
        <f>C74+3</f>
        <v>45658</v>
      </c>
    </row>
    <row r="76" spans="1:5">
      <c r="A76" s="450" t="s">
        <v>1241</v>
      </c>
      <c r="B76" s="183"/>
      <c r="C76" s="183"/>
      <c r="D76" s="183"/>
      <c r="E76" s="183"/>
    </row>
    <row r="77" spans="1:5" ht="13.5">
      <c r="A77" s="921" t="s">
        <v>0</v>
      </c>
      <c r="B77" s="924" t="s">
        <v>6</v>
      </c>
      <c r="C77" s="924" t="s">
        <v>777</v>
      </c>
      <c r="D77" s="459" t="s">
        <v>1242</v>
      </c>
      <c r="E77" s="459" t="s">
        <v>418</v>
      </c>
    </row>
    <row r="78" spans="1:5">
      <c r="A78" s="922"/>
      <c r="B78" s="925"/>
      <c r="C78" s="925"/>
      <c r="D78" s="458" t="s">
        <v>756</v>
      </c>
      <c r="E78" s="458" t="s">
        <v>773</v>
      </c>
    </row>
    <row r="79" spans="1:5">
      <c r="A79" s="923"/>
      <c r="B79" s="926"/>
      <c r="C79" s="926"/>
      <c r="D79" s="455" t="s">
        <v>1243</v>
      </c>
      <c r="E79" s="455" t="s">
        <v>105</v>
      </c>
    </row>
    <row r="80" spans="1:5" ht="13.5">
      <c r="A80" s="506">
        <f>'VTX5 (WED)'!L10</f>
        <v>0</v>
      </c>
      <c r="B80" s="454">
        <f>'VTX5 (WED)'!M10</f>
        <v>0</v>
      </c>
      <c r="C80" s="452">
        <f>'VTX5 (WED)'!N10</f>
        <v>45480</v>
      </c>
      <c r="D80" s="453">
        <f>C80+4</f>
        <v>45484</v>
      </c>
      <c r="E80" s="453">
        <f>C80+10</f>
        <v>45490</v>
      </c>
    </row>
    <row r="81" spans="1:6" ht="13.5">
      <c r="A81" s="506">
        <f>'VTX5 (WED)'!L11</f>
        <v>0</v>
      </c>
      <c r="B81" s="454">
        <f>'VTX5 (WED)'!M11</f>
        <v>0</v>
      </c>
      <c r="C81" s="452">
        <f>'VTX5 (WED)'!N11</f>
        <v>45487</v>
      </c>
      <c r="D81" s="453">
        <f>C81+4</f>
        <v>45491</v>
      </c>
      <c r="E81" s="453">
        <f>C81+10</f>
        <v>45497</v>
      </c>
    </row>
    <row r="82" spans="1:6" ht="13.5">
      <c r="A82" s="506">
        <f>'VTX5 (WED)'!L12</f>
        <v>0</v>
      </c>
      <c r="B82" s="454">
        <f>'VTX5 (WED)'!M12</f>
        <v>0</v>
      </c>
      <c r="C82" s="452">
        <f>'VTX5 (WED)'!N12</f>
        <v>45494</v>
      </c>
      <c r="D82" s="453">
        <f>C82+4</f>
        <v>45498</v>
      </c>
      <c r="E82" s="453">
        <f>C82+10</f>
        <v>45504</v>
      </c>
    </row>
    <row r="83" spans="1:6" ht="13.5">
      <c r="A83" s="506">
        <f>'VTX5 (WED)'!L13</f>
        <v>0</v>
      </c>
      <c r="B83" s="454">
        <f>'VTX5 (WED)'!M13</f>
        <v>0</v>
      </c>
      <c r="C83" s="452">
        <f>'VTX5 (WED)'!N13</f>
        <v>45501</v>
      </c>
      <c r="D83" s="453">
        <f>C83+4</f>
        <v>45505</v>
      </c>
      <c r="E83" s="453">
        <f>C83+10</f>
        <v>45511</v>
      </c>
    </row>
    <row r="84" spans="1:6" ht="13.5">
      <c r="A84" s="506">
        <f>'VTX5 (WED)'!L14</f>
        <v>0</v>
      </c>
      <c r="B84" s="454">
        <f>'VTX5 (WED)'!M14</f>
        <v>0</v>
      </c>
      <c r="C84" s="452">
        <f>'VTX5 (WED)'!N14</f>
        <v>45508</v>
      </c>
      <c r="D84" s="453">
        <f>C84+4</f>
        <v>45512</v>
      </c>
      <c r="E84" s="453">
        <f>C84+10</f>
        <v>45518</v>
      </c>
    </row>
    <row r="86" spans="1:6">
      <c r="A86" s="792" t="s">
        <v>1244</v>
      </c>
      <c r="B86" s="792"/>
      <c r="C86" s="792"/>
      <c r="D86" s="792"/>
      <c r="E86" s="792"/>
    </row>
    <row r="87" spans="1:6" ht="13.5">
      <c r="A87" s="921" t="s">
        <v>0</v>
      </c>
      <c r="B87" s="924" t="s">
        <v>6</v>
      </c>
      <c r="C87" s="924" t="s">
        <v>766</v>
      </c>
      <c r="D87" s="459" t="s">
        <v>1139</v>
      </c>
      <c r="E87" s="459" t="s">
        <v>1245</v>
      </c>
      <c r="F87" s="459" t="s">
        <v>418</v>
      </c>
    </row>
    <row r="88" spans="1:6">
      <c r="A88" s="922"/>
      <c r="B88" s="925"/>
      <c r="C88" s="925"/>
      <c r="D88" s="458" t="s">
        <v>879</v>
      </c>
      <c r="E88" s="458" t="s">
        <v>773</v>
      </c>
      <c r="F88" s="458" t="s">
        <v>757</v>
      </c>
    </row>
    <row r="89" spans="1:6">
      <c r="A89" s="923"/>
      <c r="B89" s="926"/>
      <c r="C89" s="926"/>
      <c r="D89" s="455" t="s">
        <v>1141</v>
      </c>
      <c r="E89" s="455" t="s">
        <v>408</v>
      </c>
      <c r="F89" s="458" t="s">
        <v>1246</v>
      </c>
    </row>
    <row r="90" spans="1:6" ht="13.5">
      <c r="A90" s="506" t="str">
        <f>'VTX5 (WED)'!A10</f>
        <v>SITC SHANGDE</v>
      </c>
      <c r="B90" s="454" t="str">
        <f>'VTX5 (WED)'!B10</f>
        <v>2423N</v>
      </c>
      <c r="C90" s="452">
        <f>'VTX5 (WED)'!C10</f>
        <v>45630</v>
      </c>
      <c r="D90" s="453">
        <f>C90+3</f>
        <v>45633</v>
      </c>
      <c r="E90" s="453">
        <f>C90+12</f>
        <v>45642</v>
      </c>
      <c r="F90" s="453">
        <f>C90+14</f>
        <v>45644</v>
      </c>
    </row>
    <row r="91" spans="1:6" ht="13.5">
      <c r="A91" s="506" t="str">
        <f>'VTX5 (WED)'!A11</f>
        <v>ZHONG GU NAN HAI</v>
      </c>
      <c r="B91" s="454" t="str">
        <f>'VTX5 (WED)'!B11</f>
        <v>2446N</v>
      </c>
      <c r="C91" s="452">
        <f>'VTX5 (WED)'!C11</f>
        <v>45637</v>
      </c>
      <c r="D91" s="453">
        <f>C91+3</f>
        <v>45640</v>
      </c>
      <c r="E91" s="453">
        <f>C91+12</f>
        <v>45649</v>
      </c>
      <c r="F91" s="453">
        <f>C91+14</f>
        <v>45651</v>
      </c>
    </row>
    <row r="92" spans="1:6" ht="13.5">
      <c r="A92" s="506" t="str">
        <f>'VTX5 (WED)'!A12</f>
        <v>SITC RENDE</v>
      </c>
      <c r="B92" s="454" t="str">
        <f>'VTX5 (WED)'!B12</f>
        <v>2425N</v>
      </c>
      <c r="C92" s="452">
        <f>'VTX5 (WED)'!C12</f>
        <v>45644</v>
      </c>
      <c r="D92" s="453">
        <f>C92+3</f>
        <v>45647</v>
      </c>
      <c r="E92" s="453">
        <f>C92+12</f>
        <v>45656</v>
      </c>
      <c r="F92" s="453">
        <f>C92+14</f>
        <v>45658</v>
      </c>
    </row>
    <row r="93" spans="1:6" ht="13.5">
      <c r="A93" s="506" t="str">
        <f>'VTX5 (WED)'!A13</f>
        <v>INFINITY</v>
      </c>
      <c r="B93" s="454" t="str">
        <f>'VTX5 (WED)'!B13</f>
        <v>2448N</v>
      </c>
      <c r="C93" s="452">
        <f>'VTX5 (WED)'!C13</f>
        <v>45651</v>
      </c>
      <c r="D93" s="453">
        <f>C93+3</f>
        <v>45654</v>
      </c>
      <c r="E93" s="453">
        <f>C93+12</f>
        <v>45663</v>
      </c>
      <c r="F93" s="453">
        <f>C93+14</f>
        <v>45665</v>
      </c>
    </row>
    <row r="94" spans="1:6" ht="13.5">
      <c r="A94" s="506" t="str">
        <f>'VTX5 (WED)'!A14</f>
        <v>SITC SHANGDE</v>
      </c>
      <c r="B94" s="454" t="str">
        <f>'VTX5 (WED)'!B14</f>
        <v>2425N</v>
      </c>
      <c r="C94" s="452">
        <f>'VTX5 (WED)'!C14</f>
        <v>45658</v>
      </c>
      <c r="D94" s="453">
        <f>C94+3</f>
        <v>45661</v>
      </c>
      <c r="E94" s="453">
        <f>C94+12</f>
        <v>45670</v>
      </c>
      <c r="F94" s="453">
        <f>C94+14</f>
        <v>45672</v>
      </c>
    </row>
  </sheetData>
  <sheetProtection algorithmName="SHA-512" hashValue="pBoCvkdYA3lv1YHXnvEdfo+ehhLmoqZ2t5oywHXPdU4KTlz6YX5sxzYEukG1UizCp1WEGZUTnh9mffc9+W8pQA==" saltValue="87G7zdCa24AwU2XJCdbIDA==" spinCount="100000" sheet="1" objects="1" scenarios="1" formatCells="0" formatColumns="0" formatRows="0" insertColumns="0" insertRows="0" insertHyperlinks="0" deleteColumns="0" deleteRows="0" pivotTables="0"/>
  <mergeCells count="28">
    <mergeCell ref="A77:A79"/>
    <mergeCell ref="B77:B79"/>
    <mergeCell ref="C77:C79"/>
    <mergeCell ref="A87:A89"/>
    <mergeCell ref="B87:B89"/>
    <mergeCell ref="C87:C89"/>
    <mergeCell ref="A37:A39"/>
    <mergeCell ref="B37:B39"/>
    <mergeCell ref="C37:C39"/>
    <mergeCell ref="B3:E3"/>
    <mergeCell ref="A7:A9"/>
    <mergeCell ref="B7:B9"/>
    <mergeCell ref="C7:C9"/>
    <mergeCell ref="A17:A19"/>
    <mergeCell ref="B17:B19"/>
    <mergeCell ref="C17:C19"/>
    <mergeCell ref="A27:A29"/>
    <mergeCell ref="B27:B29"/>
    <mergeCell ref="C27:C29"/>
    <mergeCell ref="A67:A69"/>
    <mergeCell ref="B67:B69"/>
    <mergeCell ref="C67:C69"/>
    <mergeCell ref="A47:A49"/>
    <mergeCell ref="B47:B49"/>
    <mergeCell ref="C47:C49"/>
    <mergeCell ref="A57:A59"/>
    <mergeCell ref="B57:B59"/>
    <mergeCell ref="C57:C59"/>
  </mergeCells>
  <pageMargins left="0.7" right="0.7" top="0.75" bottom="0.75" header="0.3" footer="0.3"/>
  <pageSetup orientation="portrait" horizontalDpi="180" verticalDpi="18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499984740745262"/>
  </sheetPr>
  <dimension ref="A1:L43"/>
  <sheetViews>
    <sheetView view="pageBreakPreview" zoomScale="85" zoomScaleNormal="85" zoomScaleSheetLayoutView="85" workbookViewId="0"/>
  </sheetViews>
  <sheetFormatPr defaultRowHeight="12.75"/>
  <cols>
    <col min="1" max="1" width="12.7109375" style="115" customWidth="1"/>
    <col min="2" max="2" width="19.85546875" style="115" customWidth="1"/>
    <col min="3" max="3" width="12.85546875" style="115" bestFit="1" customWidth="1"/>
    <col min="4" max="4" width="13.42578125" style="115" customWidth="1"/>
    <col min="5" max="5" width="15.28515625" style="115" customWidth="1"/>
    <col min="6" max="6" width="12.28515625" style="115" customWidth="1"/>
    <col min="7" max="9" width="12.7109375" style="115" customWidth="1"/>
    <col min="10" max="10" width="20.28515625" style="115" customWidth="1"/>
    <col min="11" max="11" width="14.42578125" style="115" customWidth="1"/>
    <col min="12" max="16384" width="9.140625" style="386"/>
  </cols>
  <sheetData>
    <row r="1" spans="1:11" ht="19.5">
      <c r="C1" s="366" t="s">
        <v>895</v>
      </c>
      <c r="D1" s="380"/>
      <c r="E1" s="380"/>
      <c r="F1" s="380"/>
      <c r="G1" s="380"/>
      <c r="H1" s="380"/>
      <c r="I1" s="380"/>
      <c r="J1" s="380"/>
    </row>
    <row r="2" spans="1:11" ht="15">
      <c r="C2" s="367" t="s">
        <v>889</v>
      </c>
      <c r="D2" s="381"/>
      <c r="E2" s="381"/>
      <c r="F2" s="381"/>
      <c r="I2" s="385"/>
      <c r="J2" s="385"/>
      <c r="K2" s="385"/>
    </row>
    <row r="3" spans="1:11" ht="14.25">
      <c r="C3" s="367" t="s">
        <v>788</v>
      </c>
      <c r="D3" s="381"/>
      <c r="E3" s="381"/>
      <c r="F3" s="381"/>
      <c r="I3" s="381"/>
      <c r="J3" s="381"/>
      <c r="K3" s="381"/>
    </row>
    <row r="4" spans="1:11" ht="16.5">
      <c r="A4" s="392"/>
      <c r="B4" s="392"/>
      <c r="C4" s="392"/>
      <c r="D4" s="393"/>
      <c r="E4" s="393"/>
      <c r="F4" s="393"/>
      <c r="G4" s="394"/>
      <c r="H4" s="394"/>
      <c r="I4" s="394"/>
      <c r="J4" s="391"/>
      <c r="K4" s="391"/>
    </row>
    <row r="5" spans="1:11" s="395" customFormat="1" ht="116.25" customHeight="1">
      <c r="A5" s="939" t="s">
        <v>826</v>
      </c>
      <c r="B5" s="940"/>
      <c r="C5" s="940"/>
      <c r="D5" s="940"/>
      <c r="E5" s="940"/>
      <c r="F5" s="940"/>
      <c r="G5" s="940"/>
      <c r="H5" s="940"/>
      <c r="I5" s="940"/>
      <c r="J5" s="940"/>
      <c r="K5" s="940"/>
    </row>
    <row r="6" spans="1:11" ht="49.5">
      <c r="A6" s="941" t="s">
        <v>0</v>
      </c>
      <c r="B6" s="941"/>
      <c r="C6" s="941" t="s">
        <v>6</v>
      </c>
      <c r="D6" s="942" t="s">
        <v>789</v>
      </c>
      <c r="E6" s="941" t="s">
        <v>790</v>
      </c>
      <c r="F6" s="941" t="s">
        <v>148</v>
      </c>
      <c r="G6" s="396" t="s">
        <v>556</v>
      </c>
      <c r="H6" s="396" t="s">
        <v>94</v>
      </c>
      <c r="I6" s="396" t="s">
        <v>95</v>
      </c>
      <c r="J6" s="387" t="s">
        <v>440</v>
      </c>
      <c r="K6" s="387" t="s">
        <v>115</v>
      </c>
    </row>
    <row r="7" spans="1:11" ht="20.25" customHeight="1" thickBot="1">
      <c r="A7" s="941"/>
      <c r="B7" s="941"/>
      <c r="C7" s="941"/>
      <c r="D7" s="943"/>
      <c r="E7" s="941"/>
      <c r="F7" s="941"/>
      <c r="G7" s="397" t="s">
        <v>631</v>
      </c>
      <c r="H7" s="397" t="s">
        <v>632</v>
      </c>
      <c r="I7" s="397" t="s">
        <v>770</v>
      </c>
      <c r="J7" s="397" t="s">
        <v>771</v>
      </c>
      <c r="K7" s="397" t="s">
        <v>771</v>
      </c>
    </row>
    <row r="8" spans="1:11" s="398" customFormat="1" ht="16.5">
      <c r="A8" s="927" t="s">
        <v>600</v>
      </c>
      <c r="B8" s="928"/>
      <c r="C8" s="401" t="s">
        <v>1296</v>
      </c>
      <c r="D8" s="402"/>
      <c r="E8" s="402">
        <v>45630</v>
      </c>
      <c r="F8" s="402"/>
      <c r="G8" s="402"/>
      <c r="H8" s="819" t="s">
        <v>36</v>
      </c>
      <c r="I8" s="402">
        <f>E8+4</f>
        <v>45634</v>
      </c>
      <c r="J8" s="402">
        <f>E8+5</f>
        <v>45635</v>
      </c>
      <c r="K8" s="403">
        <f>E8+5</f>
        <v>45635</v>
      </c>
    </row>
    <row r="9" spans="1:11" ht="15" customHeight="1">
      <c r="A9" s="929" t="s">
        <v>589</v>
      </c>
      <c r="B9" s="930"/>
      <c r="C9" s="399" t="s">
        <v>1296</v>
      </c>
      <c r="D9" s="399"/>
      <c r="E9" s="399"/>
      <c r="F9" s="399">
        <v>45632</v>
      </c>
      <c r="G9" s="399">
        <f>F9+2</f>
        <v>45634</v>
      </c>
      <c r="H9" s="816" t="s">
        <v>36</v>
      </c>
      <c r="I9" s="816" t="s">
        <v>36</v>
      </c>
      <c r="J9" s="816" t="s">
        <v>36</v>
      </c>
      <c r="K9" s="816" t="str">
        <f>J9</f>
        <v>SKIP</v>
      </c>
    </row>
    <row r="10" spans="1:11" s="398" customFormat="1" ht="17.25" thickBot="1">
      <c r="A10" s="931" t="s">
        <v>1014</v>
      </c>
      <c r="B10" s="932"/>
      <c r="C10" s="404" t="s">
        <v>1295</v>
      </c>
      <c r="D10" s="405">
        <v>45627</v>
      </c>
      <c r="E10" s="405"/>
      <c r="F10" s="405"/>
      <c r="G10" s="405">
        <f>D10+2</f>
        <v>45629</v>
      </c>
      <c r="H10" s="405">
        <f>D10+4</f>
        <v>45631</v>
      </c>
      <c r="I10" s="405">
        <f>D10+5</f>
        <v>45632</v>
      </c>
      <c r="J10" s="405">
        <f>D10+6</f>
        <v>45633</v>
      </c>
      <c r="K10" s="406">
        <f>D10+6</f>
        <v>45633</v>
      </c>
    </row>
    <row r="11" spans="1:11" s="398" customFormat="1" ht="16.5">
      <c r="A11" s="927" t="s">
        <v>1061</v>
      </c>
      <c r="B11" s="928"/>
      <c r="C11" s="401" t="s">
        <v>1296</v>
      </c>
      <c r="D11" s="402"/>
      <c r="E11" s="402">
        <f>E8+7</f>
        <v>45637</v>
      </c>
      <c r="F11" s="402"/>
      <c r="G11" s="402"/>
      <c r="H11" s="402">
        <f>E11+3</f>
        <v>45640</v>
      </c>
      <c r="I11" s="402">
        <f>E11+4</f>
        <v>45641</v>
      </c>
      <c r="J11" s="402">
        <f>E11+5</f>
        <v>45642</v>
      </c>
      <c r="K11" s="402">
        <f>J11</f>
        <v>45642</v>
      </c>
    </row>
    <row r="12" spans="1:11" ht="15" customHeight="1">
      <c r="A12" s="929" t="s">
        <v>1261</v>
      </c>
      <c r="B12" s="930"/>
      <c r="C12" s="399" t="s">
        <v>1296</v>
      </c>
      <c r="D12" s="399"/>
      <c r="E12" s="399"/>
      <c r="F12" s="399">
        <f>F9+7</f>
        <v>45639</v>
      </c>
      <c r="G12" s="399">
        <f>F12+2</f>
        <v>45641</v>
      </c>
      <c r="H12" s="816" t="s">
        <v>36</v>
      </c>
      <c r="I12" s="399">
        <f>F12+5</f>
        <v>45644</v>
      </c>
      <c r="J12" s="399">
        <f>F12+6</f>
        <v>45645</v>
      </c>
      <c r="K12" s="399">
        <f>J12</f>
        <v>45645</v>
      </c>
    </row>
    <row r="13" spans="1:11" s="398" customFormat="1" ht="17.25" thickBot="1">
      <c r="A13" s="944" t="s">
        <v>1048</v>
      </c>
      <c r="B13" s="945"/>
      <c r="C13" s="404" t="s">
        <v>1303</v>
      </c>
      <c r="D13" s="405">
        <f>D10+7</f>
        <v>45634</v>
      </c>
      <c r="E13" s="405"/>
      <c r="F13" s="405"/>
      <c r="G13" s="405">
        <f>D13+2</f>
        <v>45636</v>
      </c>
      <c r="H13" s="822" t="s">
        <v>36</v>
      </c>
      <c r="I13" s="405">
        <f>D13+5</f>
        <v>45639</v>
      </c>
      <c r="J13" s="405">
        <f>D13+6</f>
        <v>45640</v>
      </c>
      <c r="K13" s="406">
        <f>D13+6</f>
        <v>45640</v>
      </c>
    </row>
    <row r="14" spans="1:11" s="398" customFormat="1" ht="16.5">
      <c r="A14" s="927" t="s">
        <v>1300</v>
      </c>
      <c r="B14" s="928"/>
      <c r="C14" s="401" t="s">
        <v>1331</v>
      </c>
      <c r="D14" s="402"/>
      <c r="E14" s="402">
        <f>E8+14</f>
        <v>45644</v>
      </c>
      <c r="F14" s="402"/>
      <c r="G14" s="402"/>
      <c r="H14" s="402">
        <f>E14+3</f>
        <v>45647</v>
      </c>
      <c r="I14" s="402">
        <f>E14+4</f>
        <v>45648</v>
      </c>
      <c r="J14" s="402">
        <f>I14</f>
        <v>45648</v>
      </c>
      <c r="K14" s="402">
        <f>I14</f>
        <v>45648</v>
      </c>
    </row>
    <row r="15" spans="1:11" ht="15" customHeight="1">
      <c r="A15" s="929" t="s">
        <v>1231</v>
      </c>
      <c r="B15" s="930"/>
      <c r="C15" s="399" t="s">
        <v>1296</v>
      </c>
      <c r="D15" s="399"/>
      <c r="E15" s="399"/>
      <c r="F15" s="399">
        <f>F12+7</f>
        <v>45646</v>
      </c>
      <c r="G15" s="399">
        <f>F15+2</f>
        <v>45648</v>
      </c>
      <c r="H15" s="399">
        <f>F15+4</f>
        <v>45650</v>
      </c>
      <c r="I15" s="399">
        <f>F15+5</f>
        <v>45651</v>
      </c>
      <c r="J15" s="399">
        <f>I15+1</f>
        <v>45652</v>
      </c>
      <c r="K15" s="399">
        <f>I15+1</f>
        <v>45652</v>
      </c>
    </row>
    <row r="16" spans="1:11" s="398" customFormat="1" ht="17.25" thickBot="1">
      <c r="A16" s="935" t="s">
        <v>1332</v>
      </c>
      <c r="B16" s="936"/>
      <c r="C16" s="404" t="s">
        <v>1303</v>
      </c>
      <c r="D16" s="405">
        <f>D13+7</f>
        <v>45641</v>
      </c>
      <c r="E16" s="405"/>
      <c r="F16" s="405"/>
      <c r="G16" s="405">
        <f>D16+2</f>
        <v>45643</v>
      </c>
      <c r="H16" s="405">
        <f>D16+4</f>
        <v>45645</v>
      </c>
      <c r="I16" s="405">
        <f>D16+5</f>
        <v>45646</v>
      </c>
      <c r="J16" s="405">
        <f>D16+6</f>
        <v>45647</v>
      </c>
      <c r="K16" s="406">
        <f>D16+6</f>
        <v>45647</v>
      </c>
    </row>
    <row r="17" spans="1:12" s="398" customFormat="1" ht="16.5">
      <c r="A17" s="927" t="s">
        <v>641</v>
      </c>
      <c r="B17" s="928"/>
      <c r="C17" s="401" t="s">
        <v>1303</v>
      </c>
      <c r="D17" s="402"/>
      <c r="E17" s="402">
        <f>E14+7</f>
        <v>45651</v>
      </c>
      <c r="F17" s="402"/>
      <c r="G17" s="402"/>
      <c r="H17" s="402">
        <f>E17+3</f>
        <v>45654</v>
      </c>
      <c r="I17" s="402">
        <f>E17+4</f>
        <v>45655</v>
      </c>
      <c r="J17" s="402">
        <f>I17</f>
        <v>45655</v>
      </c>
      <c r="K17" s="403">
        <f>I17</f>
        <v>45655</v>
      </c>
    </row>
    <row r="18" spans="1:12" ht="15" customHeight="1">
      <c r="A18" s="929" t="s">
        <v>482</v>
      </c>
      <c r="B18" s="930"/>
      <c r="C18" s="399" t="s">
        <v>1312</v>
      </c>
      <c r="D18" s="399"/>
      <c r="E18" s="399"/>
      <c r="F18" s="399">
        <f>F15+7</f>
        <v>45653</v>
      </c>
      <c r="G18" s="399">
        <f>F18+2</f>
        <v>45655</v>
      </c>
      <c r="H18" s="399">
        <f>F18+4</f>
        <v>45657</v>
      </c>
      <c r="I18" s="399">
        <f>F18+5</f>
        <v>45658</v>
      </c>
      <c r="J18" s="399">
        <f>I18+1</f>
        <v>45659</v>
      </c>
      <c r="K18" s="399">
        <f>J18</f>
        <v>45659</v>
      </c>
    </row>
    <row r="19" spans="1:12" s="398" customFormat="1" ht="17.25" thickBot="1">
      <c r="A19" s="935" t="s">
        <v>33</v>
      </c>
      <c r="B19" s="936"/>
      <c r="C19" s="404" t="s">
        <v>1296</v>
      </c>
      <c r="D19" s="405">
        <f>D16+7</f>
        <v>45648</v>
      </c>
      <c r="E19" s="405"/>
      <c r="F19" s="405"/>
      <c r="G19" s="405">
        <f>D19+1</f>
        <v>45649</v>
      </c>
      <c r="H19" s="405">
        <f>D19+4</f>
        <v>45652</v>
      </c>
      <c r="I19" s="405">
        <f>D19+5</f>
        <v>45653</v>
      </c>
      <c r="J19" s="405">
        <f>D19+7</f>
        <v>45655</v>
      </c>
      <c r="K19" s="406">
        <f>D19+7</f>
        <v>45655</v>
      </c>
    </row>
    <row r="20" spans="1:12" s="398" customFormat="1" ht="16.5">
      <c r="A20" s="927" t="s">
        <v>1036</v>
      </c>
      <c r="B20" s="928"/>
      <c r="C20" s="401" t="s">
        <v>1303</v>
      </c>
      <c r="D20" s="402"/>
      <c r="E20" s="402">
        <f>E17+7</f>
        <v>45658</v>
      </c>
      <c r="F20" s="402"/>
      <c r="G20" s="402"/>
      <c r="H20" s="819" t="s">
        <v>36</v>
      </c>
      <c r="I20" s="402">
        <f>E20+3</f>
        <v>45661</v>
      </c>
      <c r="J20" s="402">
        <f>E20+6</f>
        <v>45664</v>
      </c>
      <c r="K20" s="403">
        <f>E20+6</f>
        <v>45664</v>
      </c>
    </row>
    <row r="21" spans="1:12" ht="15" customHeight="1">
      <c r="A21" s="929" t="s">
        <v>589</v>
      </c>
      <c r="B21" s="930"/>
      <c r="C21" s="399" t="s">
        <v>1390</v>
      </c>
      <c r="D21" s="399"/>
      <c r="E21" s="399"/>
      <c r="F21" s="399">
        <f>F18+7</f>
        <v>45660</v>
      </c>
      <c r="G21" s="399">
        <f>F21+2</f>
        <v>45662</v>
      </c>
      <c r="H21" s="399">
        <f>F21+4</f>
        <v>45664</v>
      </c>
      <c r="I21" s="399">
        <f>F21+5</f>
        <v>45665</v>
      </c>
      <c r="J21" s="399">
        <f>F21+6</f>
        <v>45666</v>
      </c>
      <c r="K21" s="399">
        <f>F21+6</f>
        <v>45666</v>
      </c>
    </row>
    <row r="22" spans="1:12" s="398" customFormat="1" ht="17.25" thickBot="1">
      <c r="A22" s="933" t="s">
        <v>610</v>
      </c>
      <c r="B22" s="934"/>
      <c r="C22" s="404" t="s">
        <v>1296</v>
      </c>
      <c r="D22" s="405">
        <f>D19+7</f>
        <v>45655</v>
      </c>
      <c r="E22" s="405"/>
      <c r="F22" s="405"/>
      <c r="G22" s="405">
        <f>D22+1</f>
        <v>45656</v>
      </c>
      <c r="H22" s="405">
        <f>D22+4</f>
        <v>45659</v>
      </c>
      <c r="I22" s="405">
        <f>D22+4</f>
        <v>45659</v>
      </c>
      <c r="J22" s="405">
        <f>D22+7</f>
        <v>45662</v>
      </c>
      <c r="K22" s="406">
        <f>D22+7</f>
        <v>45662</v>
      </c>
    </row>
    <row r="23" spans="1:12" s="398" customFormat="1" ht="20.25" customHeight="1">
      <c r="A23" s="927" t="s">
        <v>1048</v>
      </c>
      <c r="B23" s="928"/>
      <c r="C23" s="401" t="s">
        <v>1390</v>
      </c>
      <c r="D23" s="402"/>
      <c r="E23" s="402">
        <f>E20+7</f>
        <v>45665</v>
      </c>
      <c r="F23" s="402"/>
      <c r="G23" s="402"/>
      <c r="H23" s="402">
        <f>E23+3</f>
        <v>45668</v>
      </c>
      <c r="I23" s="402">
        <f>E23+3</f>
        <v>45668</v>
      </c>
      <c r="J23" s="402">
        <f>E23+6</f>
        <v>45671</v>
      </c>
      <c r="K23" s="403">
        <f>E23+6</f>
        <v>45671</v>
      </c>
    </row>
    <row r="24" spans="1:12" ht="15" customHeight="1">
      <c r="A24" s="929" t="s">
        <v>1061</v>
      </c>
      <c r="B24" s="930"/>
      <c r="C24" s="399" t="s">
        <v>1390</v>
      </c>
      <c r="D24" s="399"/>
      <c r="E24" s="399"/>
      <c r="F24" s="399">
        <f>F21+7</f>
        <v>45667</v>
      </c>
      <c r="G24" s="399">
        <f>F24+2</f>
        <v>45669</v>
      </c>
      <c r="H24" s="399">
        <f>F24+4</f>
        <v>45671</v>
      </c>
      <c r="I24" s="399">
        <f>F24+5</f>
        <v>45672</v>
      </c>
      <c r="J24" s="399">
        <f>I24+1</f>
        <v>45673</v>
      </c>
      <c r="K24" s="399">
        <f>J24</f>
        <v>45673</v>
      </c>
    </row>
    <row r="25" spans="1:12" s="398" customFormat="1" ht="17.25" thickBot="1">
      <c r="A25" s="931" t="s">
        <v>600</v>
      </c>
      <c r="B25" s="932"/>
      <c r="C25" s="404" t="s">
        <v>1390</v>
      </c>
      <c r="D25" s="600">
        <f>D22+7</f>
        <v>45662</v>
      </c>
      <c r="E25" s="600"/>
      <c r="F25" s="600"/>
      <c r="G25" s="600">
        <f>D25+2</f>
        <v>45664</v>
      </c>
      <c r="H25" s="600">
        <f>D25+4</f>
        <v>45666</v>
      </c>
      <c r="I25" s="600">
        <f>D25+5</f>
        <v>45667</v>
      </c>
      <c r="J25" s="600">
        <f>D25+6</f>
        <v>45668</v>
      </c>
      <c r="K25" s="601">
        <f>D25+6</f>
        <v>45668</v>
      </c>
    </row>
    <row r="26" spans="1:12" s="398" customFormat="1" ht="16.5">
      <c r="A26" s="522" t="s">
        <v>682</v>
      </c>
      <c r="B26" s="597"/>
      <c r="C26" s="598"/>
      <c r="D26" s="599"/>
      <c r="E26" s="599"/>
      <c r="F26" s="599"/>
      <c r="G26" s="599"/>
      <c r="H26" s="599"/>
      <c r="I26" s="400"/>
      <c r="J26" s="400"/>
      <c r="K26" s="400"/>
    </row>
    <row r="27" spans="1:12" s="408" customFormat="1" ht="16.5">
      <c r="A27" s="938" t="s">
        <v>924</v>
      </c>
      <c r="B27" s="938"/>
      <c r="C27" s="938"/>
      <c r="D27" s="938"/>
      <c r="E27" s="938"/>
      <c r="F27" s="938"/>
      <c r="G27" s="938"/>
      <c r="H27" s="938"/>
      <c r="I27" s="383"/>
      <c r="J27" s="389"/>
      <c r="K27" s="389"/>
    </row>
    <row r="28" spans="1:12" s="408" customFormat="1" ht="16.5">
      <c r="A28" s="937" t="s">
        <v>1005</v>
      </c>
      <c r="B28" s="937"/>
      <c r="C28" s="937"/>
      <c r="D28" s="937"/>
      <c r="E28" s="937"/>
      <c r="F28" s="937"/>
      <c r="G28" s="937"/>
      <c r="H28" s="937"/>
      <c r="I28" s="384"/>
      <c r="J28" s="115"/>
      <c r="K28" s="115"/>
      <c r="L28" s="115"/>
    </row>
    <row r="29" spans="1:12" ht="16.5">
      <c r="A29" s="523"/>
      <c r="B29" s="523"/>
      <c r="C29" s="523"/>
      <c r="D29" s="524"/>
      <c r="E29" s="524"/>
      <c r="F29" s="524"/>
      <c r="G29" s="524"/>
      <c r="H29" s="524"/>
      <c r="I29" s="389"/>
      <c r="L29" s="115"/>
    </row>
    <row r="30" spans="1:12" ht="15" customHeight="1">
      <c r="A30" s="525" t="s">
        <v>138</v>
      </c>
      <c r="B30" s="526"/>
      <c r="C30" s="526"/>
      <c r="D30" s="527"/>
      <c r="E30" s="527"/>
      <c r="F30" s="527"/>
      <c r="G30" s="527"/>
      <c r="H30" s="528"/>
      <c r="I30" s="390"/>
      <c r="L30" s="115"/>
    </row>
    <row r="31" spans="1:12" ht="15" customHeight="1">
      <c r="A31" s="529" t="s">
        <v>1004</v>
      </c>
      <c r="B31" s="526"/>
      <c r="C31" s="530"/>
      <c r="D31" s="531"/>
      <c r="E31" s="531"/>
      <c r="F31" s="531"/>
      <c r="G31" s="531"/>
      <c r="H31" s="532"/>
      <c r="I31" s="390"/>
      <c r="L31" s="115"/>
    </row>
    <row r="32" spans="1:12" ht="15" customHeight="1">
      <c r="A32" s="529" t="s">
        <v>411</v>
      </c>
      <c r="B32" s="526"/>
      <c r="C32" s="530"/>
      <c r="D32" s="531"/>
      <c r="E32" s="531"/>
      <c r="F32" s="531"/>
      <c r="G32" s="531"/>
      <c r="H32" s="532"/>
      <c r="I32" s="390"/>
      <c r="L32" s="115"/>
    </row>
    <row r="33" spans="1:12" ht="15" customHeight="1">
      <c r="A33" s="533"/>
      <c r="B33" s="534"/>
      <c r="C33" s="534"/>
      <c r="D33" s="535"/>
      <c r="E33" s="535"/>
      <c r="F33" s="535"/>
      <c r="G33" s="535"/>
      <c r="H33" s="536"/>
      <c r="I33" s="390"/>
      <c r="L33" s="115"/>
    </row>
    <row r="34" spans="1:12" ht="15" customHeight="1">
      <c r="A34" s="537" t="s">
        <v>675</v>
      </c>
      <c r="B34" s="530"/>
      <c r="C34" s="534"/>
      <c r="D34" s="535"/>
      <c r="E34" s="535"/>
      <c r="F34" s="535"/>
      <c r="G34" s="535"/>
      <c r="H34" s="536"/>
      <c r="I34" s="390"/>
      <c r="L34" s="115"/>
    </row>
    <row r="35" spans="1:12" ht="15" customHeight="1">
      <c r="A35" s="538" t="s">
        <v>489</v>
      </c>
      <c r="B35" s="530"/>
      <c r="C35" s="534"/>
      <c r="D35" s="535"/>
      <c r="E35" s="535"/>
      <c r="F35" s="535"/>
      <c r="G35" s="535"/>
      <c r="H35" s="536"/>
      <c r="I35" s="390"/>
      <c r="L35" s="115"/>
    </row>
    <row r="36" spans="1:12" ht="15" customHeight="1">
      <c r="A36" s="538" t="s">
        <v>676</v>
      </c>
      <c r="B36" s="530"/>
      <c r="C36" s="534"/>
      <c r="D36" s="535"/>
      <c r="E36" s="535"/>
      <c r="F36" s="535"/>
      <c r="G36" s="535"/>
      <c r="H36" s="536"/>
      <c r="I36" s="390"/>
      <c r="J36" s="391"/>
      <c r="K36" s="391"/>
    </row>
    <row r="37" spans="1:12" ht="15" customHeight="1">
      <c r="A37" s="533"/>
      <c r="B37" s="534"/>
      <c r="C37" s="534"/>
      <c r="D37" s="535"/>
      <c r="E37" s="535"/>
      <c r="F37" s="535"/>
      <c r="G37" s="535"/>
      <c r="H37" s="536"/>
      <c r="I37" s="390"/>
      <c r="J37" s="391"/>
      <c r="K37" s="391"/>
    </row>
    <row r="38" spans="1:12" ht="15">
      <c r="A38" s="539" t="s">
        <v>96</v>
      </c>
      <c r="B38" s="540"/>
      <c r="C38" s="368"/>
      <c r="D38" s="368"/>
      <c r="E38" s="368"/>
      <c r="F38" s="368"/>
      <c r="G38" s="385"/>
      <c r="H38" s="385"/>
    </row>
    <row r="39" spans="1:12" ht="15">
      <c r="A39" s="541" t="s">
        <v>99</v>
      </c>
      <c r="B39" s="368"/>
      <c r="C39" s="368"/>
      <c r="D39" s="368"/>
      <c r="E39" s="368"/>
      <c r="F39" s="368"/>
      <c r="G39" s="385"/>
      <c r="H39" s="385"/>
    </row>
    <row r="40" spans="1:12" ht="15">
      <c r="A40" s="541" t="s">
        <v>116</v>
      </c>
      <c r="B40" s="368"/>
      <c r="C40" s="368"/>
      <c r="D40" s="368"/>
      <c r="E40" s="368"/>
      <c r="F40" s="368"/>
      <c r="G40" s="385"/>
      <c r="H40" s="385"/>
    </row>
    <row r="41" spans="1:12" ht="15">
      <c r="A41" s="541" t="s">
        <v>775</v>
      </c>
      <c r="B41" s="368"/>
      <c r="C41" s="368"/>
      <c r="D41" s="368"/>
      <c r="E41" s="368"/>
      <c r="F41" s="368"/>
      <c r="G41" s="385"/>
      <c r="H41" s="385"/>
    </row>
    <row r="42" spans="1:12" s="409" customFormat="1" ht="15">
      <c r="A42" s="541" t="s">
        <v>776</v>
      </c>
      <c r="B42" s="540"/>
      <c r="C42" s="368"/>
      <c r="D42" s="368"/>
      <c r="E42" s="368"/>
      <c r="F42" s="368"/>
      <c r="G42" s="368"/>
      <c r="H42" s="368"/>
      <c r="I42" s="368"/>
      <c r="J42" s="365"/>
      <c r="K42" s="365"/>
    </row>
    <row r="43" spans="1:12" ht="15">
      <c r="A43" s="541" t="s">
        <v>884</v>
      </c>
      <c r="B43" s="368"/>
      <c r="C43" s="385"/>
      <c r="D43" s="385"/>
      <c r="E43" s="385"/>
      <c r="F43" s="385"/>
      <c r="G43" s="385"/>
      <c r="H43" s="385"/>
    </row>
  </sheetData>
  <sheetProtection formatCells="0" formatColumns="0" formatRows="0" insertColumns="0" insertRows="0" insertHyperlinks="0" deleteColumns="0" deleteRows="0"/>
  <autoFilter ref="A7:BK28">
    <filterColumn colId="0" showButton="0"/>
  </autoFilter>
  <mergeCells count="26">
    <mergeCell ref="A28:H28"/>
    <mergeCell ref="A27:H27"/>
    <mergeCell ref="A20:B20"/>
    <mergeCell ref="A21:B21"/>
    <mergeCell ref="A5:K5"/>
    <mergeCell ref="A6:B7"/>
    <mergeCell ref="C6:C7"/>
    <mergeCell ref="D6:D7"/>
    <mergeCell ref="E6:E7"/>
    <mergeCell ref="F6:F7"/>
    <mergeCell ref="A19:B19"/>
    <mergeCell ref="A10:B10"/>
    <mergeCell ref="A11:B11"/>
    <mergeCell ref="A12:B12"/>
    <mergeCell ref="A13:B13"/>
    <mergeCell ref="A14:B14"/>
    <mergeCell ref="A23:B23"/>
    <mergeCell ref="A24:B24"/>
    <mergeCell ref="A25:B25"/>
    <mergeCell ref="A22:B22"/>
    <mergeCell ref="A8:B8"/>
    <mergeCell ref="A9:B9"/>
    <mergeCell ref="A15:B15"/>
    <mergeCell ref="A16:B16"/>
    <mergeCell ref="A17:B17"/>
    <mergeCell ref="A18:B18"/>
  </mergeCells>
  <pageMargins left="0" right="0" top="0" bottom="0" header="0" footer="0"/>
  <pageSetup paperSize="9" scale="53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J43"/>
  <sheetViews>
    <sheetView zoomScale="70" zoomScaleNormal="70" workbookViewId="0">
      <selection activeCell="I53" sqref="I53"/>
    </sheetView>
  </sheetViews>
  <sheetFormatPr defaultRowHeight="12.75"/>
  <cols>
    <col min="1" max="1" width="33.28515625" customWidth="1"/>
    <col min="3" max="3" width="20.5703125" customWidth="1"/>
    <col min="4" max="4" width="21.5703125" customWidth="1"/>
    <col min="5" max="5" width="24.140625" customWidth="1"/>
    <col min="6" max="6" width="27.28515625" customWidth="1"/>
    <col min="7" max="7" width="11.140625" customWidth="1"/>
    <col min="8" max="8" width="13" customWidth="1"/>
    <col min="9" max="9" width="16" customWidth="1"/>
    <col min="10" max="10" width="18.42578125" customWidth="1"/>
    <col min="11" max="12" width="10.85546875" customWidth="1"/>
  </cols>
  <sheetData>
    <row r="1" spans="1:10" ht="19.5">
      <c r="A1" s="115"/>
      <c r="B1" s="366" t="s">
        <v>895</v>
      </c>
      <c r="C1" s="380"/>
      <c r="D1" s="380"/>
      <c r="E1" s="380"/>
      <c r="F1" s="380"/>
      <c r="G1" s="380"/>
      <c r="H1" s="115"/>
      <c r="I1" s="386"/>
      <c r="J1" s="386"/>
    </row>
    <row r="2" spans="1:10" ht="15">
      <c r="A2" s="115"/>
      <c r="B2" s="367" t="s">
        <v>889</v>
      </c>
      <c r="C2" s="381"/>
      <c r="D2" s="115"/>
      <c r="E2" s="115"/>
      <c r="F2" s="385"/>
      <c r="G2" s="385"/>
      <c r="H2" s="385"/>
      <c r="I2" s="386"/>
      <c r="J2" s="386"/>
    </row>
    <row r="3" spans="1:10" ht="14.25">
      <c r="A3" s="115"/>
      <c r="B3" s="367" t="s">
        <v>788</v>
      </c>
      <c r="C3" s="381"/>
      <c r="D3" s="115"/>
      <c r="E3" s="115"/>
      <c r="F3" s="381"/>
      <c r="G3" s="381"/>
      <c r="H3" s="381"/>
      <c r="I3" s="386"/>
      <c r="J3" s="386"/>
    </row>
    <row r="4" spans="1:10" ht="16.5">
      <c r="A4" s="392"/>
      <c r="B4" s="392"/>
      <c r="C4" s="393"/>
      <c r="D4" s="394"/>
      <c r="E4" s="394"/>
      <c r="F4" s="394"/>
      <c r="G4" s="391"/>
      <c r="H4" s="391"/>
      <c r="I4" s="386"/>
      <c r="J4" s="386"/>
    </row>
    <row r="5" spans="1:10" ht="33">
      <c r="A5" s="518" t="s">
        <v>916</v>
      </c>
      <c r="B5" s="508"/>
      <c r="C5" s="508"/>
      <c r="D5" s="508"/>
      <c r="E5" s="508"/>
      <c r="F5" s="508"/>
      <c r="G5" s="508"/>
      <c r="H5" s="508"/>
      <c r="I5" s="508"/>
      <c r="J5" s="509"/>
    </row>
    <row r="6" spans="1:10" ht="33" customHeight="1">
      <c r="A6" s="942" t="s">
        <v>0</v>
      </c>
      <c r="B6" s="941" t="s">
        <v>6</v>
      </c>
      <c r="C6" s="941" t="s">
        <v>922</v>
      </c>
      <c r="D6" s="941" t="s">
        <v>923</v>
      </c>
      <c r="E6" s="947" t="s">
        <v>95</v>
      </c>
      <c r="F6" s="947" t="s">
        <v>917</v>
      </c>
      <c r="G6" s="947" t="s">
        <v>6</v>
      </c>
      <c r="H6" s="509" t="s">
        <v>918</v>
      </c>
      <c r="I6" s="519" t="s">
        <v>919</v>
      </c>
      <c r="J6" s="520" t="s">
        <v>920</v>
      </c>
    </row>
    <row r="7" spans="1:10" ht="27.75" customHeight="1" thickBot="1">
      <c r="A7" s="946"/>
      <c r="B7" s="941"/>
      <c r="C7" s="941"/>
      <c r="D7" s="941"/>
      <c r="E7" s="948"/>
      <c r="F7" s="949"/>
      <c r="G7" s="949"/>
      <c r="H7" s="589" t="s">
        <v>883</v>
      </c>
      <c r="I7" s="521" t="s">
        <v>921</v>
      </c>
      <c r="J7" s="521" t="s">
        <v>752</v>
      </c>
    </row>
    <row r="8" spans="1:10" ht="18" thickBot="1">
      <c r="A8" s="510" t="str">
        <f>'CAMBODIA &amp; THAILAND'!A8</f>
        <v>SITC JIANGSU</v>
      </c>
      <c r="B8" s="511" t="str">
        <f>'CAMBODIA &amp; THAILAND'!C8</f>
        <v>2424S</v>
      </c>
      <c r="C8" s="512">
        <f>'CAMBODIA &amp; THAILAND'!E8</f>
        <v>45630</v>
      </c>
      <c r="D8" s="512"/>
      <c r="E8" s="513">
        <f>C8+3</f>
        <v>45633</v>
      </c>
      <c r="F8" s="590"/>
      <c r="G8" s="591" t="s">
        <v>1073</v>
      </c>
      <c r="H8" s="591">
        <f>E8+1</f>
        <v>45634</v>
      </c>
      <c r="I8" s="592">
        <f t="shared" ref="I8:I17" si="0">H8+3</f>
        <v>45637</v>
      </c>
      <c r="J8" s="593">
        <f>H8+5</f>
        <v>45639</v>
      </c>
    </row>
    <row r="9" spans="1:10" ht="18" thickBot="1">
      <c r="A9" s="516" t="str">
        <f>'CAMBODIA &amp; THAILAND'!A9</f>
        <v>SITC LIAONING</v>
      </c>
      <c r="B9" s="482" t="str">
        <f>'CAMBODIA &amp; THAILAND'!C9</f>
        <v>2424S</v>
      </c>
      <c r="C9" s="407"/>
      <c r="D9" s="407">
        <f>'CAMBODIA &amp; THAILAND'!F9</f>
        <v>45632</v>
      </c>
      <c r="E9" s="517">
        <f>D9+5</f>
        <v>45637</v>
      </c>
      <c r="F9" s="590"/>
      <c r="G9" s="591" t="s">
        <v>1073</v>
      </c>
      <c r="H9" s="514">
        <f>E9+4</f>
        <v>45641</v>
      </c>
      <c r="I9" s="515">
        <f t="shared" si="0"/>
        <v>45644</v>
      </c>
      <c r="J9" s="595">
        <f>H9+5</f>
        <v>45646</v>
      </c>
    </row>
    <row r="10" spans="1:10" ht="18" thickBot="1">
      <c r="A10" s="510" t="str">
        <f>'CAMBODIA &amp; THAILAND'!A11</f>
        <v>SITC JIADE</v>
      </c>
      <c r="B10" s="511" t="str">
        <f>'CAMBODIA &amp; THAILAND'!C11</f>
        <v>2424S</v>
      </c>
      <c r="C10" s="512">
        <f>'CAMBODIA &amp; THAILAND'!E11</f>
        <v>45637</v>
      </c>
      <c r="D10" s="512"/>
      <c r="E10" s="513">
        <f>C10+3</f>
        <v>45640</v>
      </c>
      <c r="F10" s="590"/>
      <c r="G10" s="591" t="s">
        <v>1073</v>
      </c>
      <c r="H10" s="591">
        <f>E10+1</f>
        <v>45641</v>
      </c>
      <c r="I10" s="592">
        <f t="shared" si="0"/>
        <v>45644</v>
      </c>
      <c r="J10" s="593">
        <f t="shared" ref="J10:J16" si="1">H10+5</f>
        <v>45646</v>
      </c>
    </row>
    <row r="11" spans="1:10" ht="18" thickBot="1">
      <c r="A11" s="516" t="str">
        <f>'CAMBODIA &amp; THAILAND'!A12</f>
        <v>SITC CHANGDE</v>
      </c>
      <c r="B11" s="482" t="str">
        <f>'CAMBODIA &amp; THAILAND'!C12</f>
        <v>2424S</v>
      </c>
      <c r="C11" s="407"/>
      <c r="D11" s="407">
        <f>'CAMBODIA &amp; THAILAND'!F12</f>
        <v>45639</v>
      </c>
      <c r="E11" s="517">
        <f>D11+5</f>
        <v>45644</v>
      </c>
      <c r="F11" s="590"/>
      <c r="G11" s="591" t="s">
        <v>1070</v>
      </c>
      <c r="H11" s="514">
        <f>E11+4</f>
        <v>45648</v>
      </c>
      <c r="I11" s="515">
        <f t="shared" si="0"/>
        <v>45651</v>
      </c>
      <c r="J11" s="595">
        <f>H11+5</f>
        <v>45653</v>
      </c>
    </row>
    <row r="12" spans="1:10" ht="18" thickBot="1">
      <c r="A12" s="510" t="str">
        <f>'CAMBODIA &amp; THAILAND'!A14</f>
        <v>SITC HAODE</v>
      </c>
      <c r="B12" s="511" t="str">
        <f>'CAMBODIA &amp; THAILAND'!C14</f>
        <v>2438S</v>
      </c>
      <c r="C12" s="512">
        <f>'CAMBODIA &amp; THAILAND'!E14</f>
        <v>45644</v>
      </c>
      <c r="D12" s="512"/>
      <c r="E12" s="513">
        <f>C12+3</f>
        <v>45647</v>
      </c>
      <c r="F12" s="590"/>
      <c r="G12" s="591" t="s">
        <v>1070</v>
      </c>
      <c r="H12" s="591">
        <f>E12+1</f>
        <v>45648</v>
      </c>
      <c r="I12" s="592">
        <f t="shared" si="0"/>
        <v>45651</v>
      </c>
      <c r="J12" s="593">
        <f t="shared" si="1"/>
        <v>45653</v>
      </c>
    </row>
    <row r="13" spans="1:10" ht="18" thickBot="1">
      <c r="A13" s="516" t="str">
        <f>'CAMBODIA &amp; THAILAND'!A15</f>
        <v>SITC MINGDE</v>
      </c>
      <c r="B13" s="482" t="str">
        <f>'CAMBODIA &amp; THAILAND'!C15</f>
        <v>2424S</v>
      </c>
      <c r="C13" s="407"/>
      <c r="D13" s="407">
        <f>'CAMBODIA &amp; THAILAND'!F15</f>
        <v>45646</v>
      </c>
      <c r="E13" s="517">
        <f>D13+5</f>
        <v>45651</v>
      </c>
      <c r="F13" s="590"/>
      <c r="G13" s="591" t="s">
        <v>1138</v>
      </c>
      <c r="H13" s="514">
        <f>E13+4</f>
        <v>45655</v>
      </c>
      <c r="I13" s="515">
        <f t="shared" si="0"/>
        <v>45658</v>
      </c>
      <c r="J13" s="595">
        <f>H13+5</f>
        <v>45660</v>
      </c>
    </row>
    <row r="14" spans="1:10" ht="18" thickBot="1">
      <c r="A14" s="510" t="str">
        <f>'CAMBODIA &amp; THAILAND'!A17</f>
        <v>SITC HANSHIN</v>
      </c>
      <c r="B14" s="511" t="str">
        <f>'CAMBODIA &amp; THAILAND'!C17</f>
        <v>2426S</v>
      </c>
      <c r="C14" s="512">
        <f>'CAMBODIA &amp; THAILAND'!E17</f>
        <v>45651</v>
      </c>
      <c r="D14" s="512"/>
      <c r="E14" s="513">
        <f>C14+3</f>
        <v>45654</v>
      </c>
      <c r="F14" s="590"/>
      <c r="G14" s="591" t="s">
        <v>1138</v>
      </c>
      <c r="H14" s="591">
        <f>E14+1</f>
        <v>45655</v>
      </c>
      <c r="I14" s="592">
        <f t="shared" si="0"/>
        <v>45658</v>
      </c>
      <c r="J14" s="593">
        <f t="shared" si="1"/>
        <v>45660</v>
      </c>
    </row>
    <row r="15" spans="1:10" ht="18" thickBot="1">
      <c r="A15" s="516" t="str">
        <f>'CAMBODIA &amp; THAILAND'!A18</f>
        <v>SITC ZHEJIANG</v>
      </c>
      <c r="B15" s="482" t="str">
        <f>'CAMBODIA &amp; THAILAND'!C18</f>
        <v>2428S</v>
      </c>
      <c r="C15" s="407"/>
      <c r="D15" s="407">
        <f>'CAMBODIA &amp; THAILAND'!F18</f>
        <v>45653</v>
      </c>
      <c r="E15" s="517">
        <f>D15+5</f>
        <v>45658</v>
      </c>
      <c r="F15" s="590"/>
      <c r="G15" s="591" t="s">
        <v>1138</v>
      </c>
      <c r="H15" s="514">
        <f>E15+4</f>
        <v>45662</v>
      </c>
      <c r="I15" s="515">
        <f t="shared" si="0"/>
        <v>45665</v>
      </c>
      <c r="J15" s="595">
        <f>H15+5</f>
        <v>45667</v>
      </c>
    </row>
    <row r="16" spans="1:10" ht="18" thickBot="1">
      <c r="A16" s="510" t="str">
        <f>'CAMBODIA &amp; THAILAND'!A20</f>
        <v>SITC SHENGDE</v>
      </c>
      <c r="B16" s="511" t="str">
        <f>'CAMBODIA &amp; THAILAND'!C23</f>
        <v>2502S</v>
      </c>
      <c r="C16" s="512">
        <f>'CAMBODIA &amp; THAILAND'!E20</f>
        <v>45658</v>
      </c>
      <c r="D16" s="512"/>
      <c r="E16" s="513">
        <f>C16+3</f>
        <v>45661</v>
      </c>
      <c r="F16" s="590"/>
      <c r="G16" s="591" t="s">
        <v>1138</v>
      </c>
      <c r="H16" s="591">
        <f>E16+1</f>
        <v>45662</v>
      </c>
      <c r="I16" s="592">
        <f t="shared" si="0"/>
        <v>45665</v>
      </c>
      <c r="J16" s="593">
        <f t="shared" si="1"/>
        <v>45667</v>
      </c>
    </row>
    <row r="17" spans="1:10" ht="17.25">
      <c r="A17" s="516" t="str">
        <f>'CAMBODIA &amp; THAILAND'!A21</f>
        <v>SITC LIAONING</v>
      </c>
      <c r="B17" s="482" t="str">
        <f>'CAMBODIA &amp; THAILAND'!C21</f>
        <v>2502S</v>
      </c>
      <c r="C17" s="407"/>
      <c r="D17" s="407">
        <f>'CAMBODIA &amp; THAILAND'!F21</f>
        <v>45660</v>
      </c>
      <c r="E17" s="517">
        <f>D17+5</f>
        <v>45665</v>
      </c>
      <c r="F17" s="594"/>
      <c r="G17" s="591" t="s">
        <v>1072</v>
      </c>
      <c r="H17" s="514">
        <f>E17+4</f>
        <v>45669</v>
      </c>
      <c r="I17" s="515">
        <f t="shared" si="0"/>
        <v>45672</v>
      </c>
      <c r="J17" s="595">
        <f>H17+5</f>
        <v>45674</v>
      </c>
    </row>
    <row r="21" spans="1:10" ht="21" hidden="1" customHeight="1">
      <c r="A21" s="518" t="s">
        <v>985</v>
      </c>
      <c r="B21" s="518"/>
      <c r="C21" s="518"/>
    </row>
    <row r="22" spans="1:10" ht="18" hidden="1" customHeight="1">
      <c r="A22" s="942" t="s">
        <v>0</v>
      </c>
      <c r="B22" s="941" t="s">
        <v>6</v>
      </c>
      <c r="C22" s="941" t="s">
        <v>988</v>
      </c>
      <c r="D22" s="941" t="s">
        <v>987</v>
      </c>
      <c r="E22" s="947" t="s">
        <v>986</v>
      </c>
    </row>
    <row r="23" spans="1:10" ht="18" hidden="1" customHeight="1" thickBot="1">
      <c r="A23" s="946"/>
      <c r="B23" s="941"/>
      <c r="C23" s="941"/>
      <c r="D23" s="941"/>
      <c r="E23" s="948"/>
    </row>
    <row r="24" spans="1:10" ht="18" hidden="1" customHeight="1">
      <c r="A24" s="643" t="e">
        <f>#REF!</f>
        <v>#REF!</v>
      </c>
      <c r="B24" s="644" t="e">
        <f>#REF!</f>
        <v>#REF!</v>
      </c>
      <c r="C24" s="645" t="e">
        <f>#REF!</f>
        <v>#REF!</v>
      </c>
      <c r="D24" s="645"/>
      <c r="E24" s="646" t="e">
        <f>C24+16</f>
        <v>#REF!</v>
      </c>
    </row>
    <row r="25" spans="1:10" ht="18" hidden="1" customHeight="1" thickBot="1">
      <c r="A25" s="516" t="str">
        <f>'CAMBODIA &amp; THAILAND'!A9:B9</f>
        <v>SITC LIAONING</v>
      </c>
      <c r="B25" s="482" t="str">
        <f>'CAMBODIA &amp; THAILAND'!C9</f>
        <v>2424S</v>
      </c>
      <c r="C25" s="407"/>
      <c r="D25" s="407">
        <f>'CAMBODIA &amp; THAILAND'!F9</f>
        <v>45632</v>
      </c>
      <c r="E25" s="652" t="s">
        <v>1008</v>
      </c>
    </row>
    <row r="26" spans="1:10" ht="18" hidden="1" customHeight="1">
      <c r="A26" s="643" t="e">
        <f>#REF!</f>
        <v>#REF!</v>
      </c>
      <c r="B26" s="644" t="e">
        <f>#REF!</f>
        <v>#REF!</v>
      </c>
      <c r="C26" s="645" t="e">
        <f>#REF!</f>
        <v>#REF!</v>
      </c>
      <c r="D26" s="645"/>
      <c r="E26" s="646" t="e">
        <f>C26+16</f>
        <v>#REF!</v>
      </c>
    </row>
    <row r="27" spans="1:10" ht="18" hidden="1" customHeight="1" thickBot="1">
      <c r="A27" s="516" t="str">
        <f>'CAMBODIA &amp; THAILAND'!A12:B12</f>
        <v>SITC CHANGDE</v>
      </c>
      <c r="B27" s="482" t="str">
        <f>'CAMBODIA &amp; THAILAND'!C12</f>
        <v>2424S</v>
      </c>
      <c r="C27" s="407"/>
      <c r="D27" s="407">
        <f>'CAMBODIA &amp; THAILAND'!F12</f>
        <v>45639</v>
      </c>
      <c r="E27" s="652" t="s">
        <v>1008</v>
      </c>
    </row>
    <row r="28" spans="1:10" ht="18" hidden="1" customHeight="1">
      <c r="A28" s="643" t="e">
        <f>#REF!</f>
        <v>#REF!</v>
      </c>
      <c r="B28" s="644" t="e">
        <f>#REF!</f>
        <v>#REF!</v>
      </c>
      <c r="C28" s="645" t="e">
        <f>#REF!</f>
        <v>#REF!</v>
      </c>
      <c r="D28" s="645"/>
      <c r="E28" s="653" t="e">
        <f>C28+16</f>
        <v>#REF!</v>
      </c>
    </row>
    <row r="29" spans="1:10" ht="18" hidden="1" customHeight="1" thickBot="1">
      <c r="A29" s="516" t="str">
        <f>'CAMBODIA &amp; THAILAND'!A15:B15</f>
        <v>SITC MINGDE</v>
      </c>
      <c r="B29" s="482" t="str">
        <f>'CAMBODIA &amp; THAILAND'!C15</f>
        <v>2424S</v>
      </c>
      <c r="C29" s="407"/>
      <c r="D29" s="407">
        <f>'CAMBODIA &amp; THAILAND'!F15</f>
        <v>45646</v>
      </c>
      <c r="E29" s="652" t="s">
        <v>1008</v>
      </c>
    </row>
    <row r="30" spans="1:10" ht="18" hidden="1" customHeight="1">
      <c r="A30" s="643" t="e">
        <f>#REF!</f>
        <v>#REF!</v>
      </c>
      <c r="B30" s="644" t="e">
        <f>#REF!</f>
        <v>#REF!</v>
      </c>
      <c r="C30" s="645" t="e">
        <f>#REF!</f>
        <v>#REF!</v>
      </c>
      <c r="D30" s="645"/>
      <c r="E30" s="646" t="e">
        <f>C30+16</f>
        <v>#REF!</v>
      </c>
    </row>
    <row r="31" spans="1:10" ht="18" hidden="1" customHeight="1" thickBot="1">
      <c r="A31" s="516" t="str">
        <f>'CAMBODIA &amp; THAILAND'!A18:B18</f>
        <v>SITC ZHEJIANG</v>
      </c>
      <c r="B31" s="482" t="str">
        <f>'CAMBODIA &amp; THAILAND'!C18</f>
        <v>2428S</v>
      </c>
      <c r="C31" s="407"/>
      <c r="D31" s="407">
        <f>'CAMBODIA &amp; THAILAND'!F18</f>
        <v>45653</v>
      </c>
      <c r="E31" s="652" t="s">
        <v>1008</v>
      </c>
    </row>
    <row r="32" spans="1:10" ht="18" hidden="1" customHeight="1">
      <c r="A32" s="643" t="e">
        <f>#REF!</f>
        <v>#REF!</v>
      </c>
      <c r="B32" s="644" t="e">
        <f>#REF!</f>
        <v>#REF!</v>
      </c>
      <c r="C32" s="645" t="e">
        <f>C30+7</f>
        <v>#REF!</v>
      </c>
      <c r="D32" s="645"/>
      <c r="E32" s="653" t="e">
        <f>C32+16</f>
        <v>#REF!</v>
      </c>
    </row>
    <row r="33" spans="1:5" ht="18" hidden="1" customHeight="1">
      <c r="A33" s="516" t="str">
        <f>'CAMBODIA &amp; THAILAND'!A21:B21</f>
        <v>SITC LIAONING</v>
      </c>
      <c r="B33" s="482" t="str">
        <f>'CAMBODIA &amp; THAILAND'!C21</f>
        <v>2502S</v>
      </c>
      <c r="C33" s="407"/>
      <c r="D33" s="407">
        <f>D31+7</f>
        <v>45660</v>
      </c>
      <c r="E33" s="652" t="s">
        <v>1008</v>
      </c>
    </row>
    <row r="36" spans="1:5">
      <c r="A36" s="115"/>
      <c r="B36" s="115"/>
      <c r="C36" s="115"/>
    </row>
    <row r="37" spans="1:5">
      <c r="A37" s="115"/>
      <c r="B37" s="115"/>
      <c r="C37" s="115"/>
    </row>
    <row r="38" spans="1:5">
      <c r="A38" s="115"/>
      <c r="B38" s="115"/>
      <c r="C38" s="115"/>
    </row>
    <row r="39" spans="1:5">
      <c r="A39" s="115"/>
      <c r="B39" s="115"/>
      <c r="C39" s="115"/>
    </row>
    <row r="40" spans="1:5">
      <c r="A40" s="115"/>
      <c r="B40" s="115"/>
      <c r="C40" s="115"/>
    </row>
    <row r="41" spans="1:5">
      <c r="A41" s="115"/>
      <c r="B41" s="115"/>
      <c r="C41" s="115"/>
    </row>
    <row r="42" spans="1:5">
      <c r="A42" s="115"/>
      <c r="B42" s="115"/>
      <c r="C42" s="115"/>
    </row>
    <row r="43" spans="1:5">
      <c r="A43" s="115"/>
      <c r="B43" s="115"/>
      <c r="C43" s="115"/>
    </row>
  </sheetData>
  <sheetProtection formatCells="0" formatColumns="0" formatRows="0" insertColumns="0" insertRows="0" insertHyperlinks="0" deleteColumns="0" deleteRows="0" pivotTables="0"/>
  <mergeCells count="12">
    <mergeCell ref="E6:E7"/>
    <mergeCell ref="F6:F7"/>
    <mergeCell ref="G6:G7"/>
    <mergeCell ref="A6:A7"/>
    <mergeCell ref="B6:B7"/>
    <mergeCell ref="C6:C7"/>
    <mergeCell ref="D6:D7"/>
    <mergeCell ref="A22:A23"/>
    <mergeCell ref="B22:B23"/>
    <mergeCell ref="C22:C23"/>
    <mergeCell ref="D22:D23"/>
    <mergeCell ref="E22:E23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1"/>
  <sheetViews>
    <sheetView view="pageBreakPreview" topLeftCell="A10" zoomScaleNormal="100" zoomScaleSheetLayoutView="100" workbookViewId="0">
      <selection activeCell="H184" sqref="H184"/>
    </sheetView>
  </sheetViews>
  <sheetFormatPr defaultColWidth="9.140625" defaultRowHeight="12.75"/>
  <cols>
    <col min="1" max="1" width="11.85546875" customWidth="1"/>
    <col min="2" max="2" width="18.7109375" customWidth="1"/>
    <col min="3" max="3" width="11" bestFit="1" customWidth="1"/>
    <col min="4" max="4" width="18.5703125" customWidth="1"/>
    <col min="5" max="5" width="14.28515625" customWidth="1"/>
    <col min="6" max="6" width="16" bestFit="1" customWidth="1"/>
    <col min="7" max="7" width="14.85546875" customWidth="1"/>
    <col min="8" max="8" width="15.42578125" customWidth="1"/>
    <col min="9" max="9" width="14.28515625" hidden="1" customWidth="1"/>
    <col min="10" max="10" width="15.85546875" customWidth="1"/>
    <col min="11" max="11" width="16" bestFit="1" customWidth="1"/>
  </cols>
  <sheetData>
    <row r="1" spans="1:15" ht="20.25">
      <c r="A1">
        <v>152693</v>
      </c>
      <c r="D1" s="9" t="s">
        <v>10</v>
      </c>
      <c r="E1" s="9"/>
      <c r="F1" s="9"/>
      <c r="G1" s="9"/>
      <c r="H1" s="9"/>
      <c r="I1" s="9"/>
      <c r="J1" s="9"/>
      <c r="K1" s="9"/>
    </row>
    <row r="2" spans="1:15" ht="14.25">
      <c r="D2" s="8" t="s">
        <v>146</v>
      </c>
      <c r="E2" s="8"/>
      <c r="I2" s="6"/>
      <c r="J2" s="6"/>
      <c r="K2" s="6"/>
      <c r="L2" s="6"/>
      <c r="M2" s="6"/>
      <c r="N2" s="6"/>
      <c r="O2" s="6"/>
    </row>
    <row r="3" spans="1:15" ht="14.25">
      <c r="D3" s="8" t="s">
        <v>11</v>
      </c>
      <c r="E3" s="8"/>
      <c r="I3" s="8"/>
      <c r="J3" s="8"/>
      <c r="K3" s="8"/>
      <c r="L3" s="8"/>
      <c r="M3" s="8"/>
      <c r="N3" s="8"/>
      <c r="O3" s="8"/>
    </row>
    <row r="4" spans="1:15" ht="14.25">
      <c r="D4" s="8"/>
      <c r="E4" s="8"/>
      <c r="I4" s="8"/>
      <c r="J4" s="8"/>
      <c r="K4" s="8"/>
      <c r="L4" s="8"/>
      <c r="M4" s="8"/>
      <c r="N4" s="8"/>
      <c r="O4" s="8"/>
    </row>
    <row r="5" spans="1:15" ht="14.25">
      <c r="D5" s="8"/>
      <c r="E5" s="8"/>
      <c r="I5" s="8"/>
      <c r="J5" s="8"/>
      <c r="K5" s="8"/>
      <c r="L5" s="8"/>
      <c r="M5" s="8"/>
      <c r="N5" s="8"/>
      <c r="O5" s="8"/>
    </row>
    <row r="6" spans="1:15" ht="14.25">
      <c r="D6" s="8"/>
      <c r="E6" s="8"/>
      <c r="I6" s="8"/>
      <c r="J6" s="8"/>
      <c r="K6" s="8"/>
      <c r="L6" s="8"/>
      <c r="M6" s="8"/>
      <c r="N6" s="8"/>
      <c r="O6" s="8"/>
    </row>
    <row r="7" spans="1:15" ht="14.25">
      <c r="D7" s="8"/>
      <c r="E7" s="8"/>
      <c r="I7" s="8"/>
      <c r="J7" s="8"/>
      <c r="K7" s="8"/>
      <c r="L7" s="8"/>
      <c r="M7" s="8"/>
      <c r="N7" s="8"/>
      <c r="O7" s="8"/>
    </row>
    <row r="8" spans="1:15" ht="14.25">
      <c r="D8" s="8"/>
      <c r="E8" s="8"/>
      <c r="I8" s="8"/>
      <c r="J8" s="8"/>
      <c r="K8" s="8"/>
      <c r="L8" s="8"/>
      <c r="M8" s="8"/>
      <c r="N8" s="8"/>
      <c r="O8" s="8"/>
    </row>
    <row r="10" spans="1:15" s="55" customFormat="1" ht="18.75">
      <c r="A10" s="60" t="s">
        <v>520</v>
      </c>
      <c r="B10" s="61"/>
      <c r="C10" s="61"/>
      <c r="D10" s="61"/>
      <c r="E10" s="61"/>
      <c r="F10" s="61"/>
      <c r="G10" s="61"/>
      <c r="H10" s="61"/>
      <c r="I10" s="61"/>
      <c r="J10" s="61"/>
      <c r="K10" s="62"/>
      <c r="L10" s="84"/>
      <c r="M10" s="85"/>
    </row>
    <row r="12" spans="1:15" ht="33.75" customHeight="1">
      <c r="A12" s="963" t="s">
        <v>0</v>
      </c>
      <c r="B12" s="964"/>
      <c r="C12" s="958" t="s">
        <v>6</v>
      </c>
      <c r="D12" s="958" t="s">
        <v>97</v>
      </c>
      <c r="E12" s="208" t="s">
        <v>206</v>
      </c>
      <c r="F12" s="208" t="s">
        <v>100</v>
      </c>
      <c r="G12" s="208" t="s">
        <v>451</v>
      </c>
      <c r="H12" s="208" t="s">
        <v>504</v>
      </c>
      <c r="I12" s="208" t="s">
        <v>123</v>
      </c>
      <c r="J12" s="208" t="s">
        <v>505</v>
      </c>
      <c r="K12" s="208" t="s">
        <v>178</v>
      </c>
    </row>
    <row r="13" spans="1:15" ht="15" customHeight="1">
      <c r="A13" s="965"/>
      <c r="B13" s="966"/>
      <c r="C13" s="959"/>
      <c r="D13" s="959"/>
      <c r="E13" s="95" t="s">
        <v>165</v>
      </c>
      <c r="F13" s="95" t="s">
        <v>167</v>
      </c>
      <c r="G13" s="95" t="s">
        <v>507</v>
      </c>
      <c r="H13" s="95" t="s">
        <v>509</v>
      </c>
      <c r="I13" s="95"/>
      <c r="J13" s="95" t="s">
        <v>167</v>
      </c>
      <c r="K13" s="95" t="s">
        <v>511</v>
      </c>
    </row>
    <row r="14" spans="1:15" ht="15" customHeight="1">
      <c r="A14" s="967"/>
      <c r="B14" s="968"/>
      <c r="C14" s="960"/>
      <c r="D14" s="960"/>
      <c r="E14" s="51" t="s">
        <v>506</v>
      </c>
      <c r="F14" s="51" t="s">
        <v>105</v>
      </c>
      <c r="G14" s="51" t="s">
        <v>508</v>
      </c>
      <c r="H14" s="51" t="s">
        <v>510</v>
      </c>
      <c r="I14" s="51" t="s">
        <v>124</v>
      </c>
      <c r="J14" s="51" t="s">
        <v>526</v>
      </c>
      <c r="K14" s="51" t="s">
        <v>527</v>
      </c>
    </row>
    <row r="15" spans="1:15" ht="15.75" hidden="1" customHeight="1">
      <c r="A15" s="950" t="s">
        <v>110</v>
      </c>
      <c r="B15" s="951"/>
      <c r="C15" s="57" t="s">
        <v>111</v>
      </c>
      <c r="D15" s="63">
        <v>41002</v>
      </c>
      <c r="E15" s="63">
        <f>D15+5</f>
        <v>41007</v>
      </c>
      <c r="F15" s="63">
        <f>D15+7</f>
        <v>41009</v>
      </c>
      <c r="G15" s="63"/>
      <c r="H15" s="63">
        <f>D15+9</f>
        <v>41011</v>
      </c>
      <c r="I15" s="63">
        <f>D15+9</f>
        <v>41011</v>
      </c>
      <c r="J15" s="63">
        <f>D15+10</f>
        <v>41012</v>
      </c>
      <c r="K15" s="63">
        <f>D15+11</f>
        <v>41013</v>
      </c>
    </row>
    <row r="16" spans="1:15" ht="15.75" hidden="1" customHeight="1">
      <c r="A16" s="950" t="s">
        <v>119</v>
      </c>
      <c r="B16" s="951"/>
      <c r="C16" s="53" t="s">
        <v>112</v>
      </c>
      <c r="D16" s="63">
        <f t="shared" ref="D16:K31" si="0">D15+7</f>
        <v>41009</v>
      </c>
      <c r="E16" s="63">
        <f t="shared" si="0"/>
        <v>41014</v>
      </c>
      <c r="F16" s="63">
        <f t="shared" si="0"/>
        <v>41016</v>
      </c>
      <c r="G16" s="63"/>
      <c r="H16" s="63">
        <f t="shared" si="0"/>
        <v>41018</v>
      </c>
      <c r="I16" s="63">
        <f t="shared" si="0"/>
        <v>41018</v>
      </c>
      <c r="J16" s="63">
        <f t="shared" si="0"/>
        <v>41019</v>
      </c>
      <c r="K16" s="63">
        <f t="shared" si="0"/>
        <v>41020</v>
      </c>
    </row>
    <row r="17" spans="1:11" ht="15.75" hidden="1" customHeight="1">
      <c r="A17" s="950" t="s">
        <v>109</v>
      </c>
      <c r="B17" s="951"/>
      <c r="C17" s="53" t="s">
        <v>112</v>
      </c>
      <c r="D17" s="63">
        <f t="shared" si="0"/>
        <v>41016</v>
      </c>
      <c r="E17" s="63">
        <f t="shared" si="0"/>
        <v>41021</v>
      </c>
      <c r="F17" s="63">
        <f t="shared" si="0"/>
        <v>41023</v>
      </c>
      <c r="G17" s="63"/>
      <c r="H17" s="63">
        <f t="shared" si="0"/>
        <v>41025</v>
      </c>
      <c r="I17" s="63">
        <f t="shared" si="0"/>
        <v>41025</v>
      </c>
      <c r="J17" s="63">
        <f t="shared" si="0"/>
        <v>41026</v>
      </c>
      <c r="K17" s="63">
        <f t="shared" si="0"/>
        <v>41027</v>
      </c>
    </row>
    <row r="18" spans="1:11" ht="15.75" hidden="1" customHeight="1">
      <c r="A18" s="950" t="s">
        <v>89</v>
      </c>
      <c r="B18" s="951"/>
      <c r="C18" s="53" t="s">
        <v>112</v>
      </c>
      <c r="D18" s="63">
        <f t="shared" si="0"/>
        <v>41023</v>
      </c>
      <c r="E18" s="63">
        <f t="shared" si="0"/>
        <v>41028</v>
      </c>
      <c r="F18" s="63">
        <f t="shared" si="0"/>
        <v>41030</v>
      </c>
      <c r="G18" s="63"/>
      <c r="H18" s="63">
        <f t="shared" si="0"/>
        <v>41032</v>
      </c>
      <c r="I18" s="63">
        <f t="shared" si="0"/>
        <v>41032</v>
      </c>
      <c r="J18" s="63">
        <f t="shared" si="0"/>
        <v>41033</v>
      </c>
      <c r="K18" s="63">
        <f t="shared" si="0"/>
        <v>41034</v>
      </c>
    </row>
    <row r="19" spans="1:11" ht="15.75" hidden="1" customHeight="1">
      <c r="A19" s="950" t="s">
        <v>110</v>
      </c>
      <c r="B19" s="951"/>
      <c r="C19" s="53" t="s">
        <v>112</v>
      </c>
      <c r="D19" s="63">
        <f t="shared" si="0"/>
        <v>41030</v>
      </c>
      <c r="E19" s="63">
        <f t="shared" si="0"/>
        <v>41035</v>
      </c>
      <c r="F19" s="63">
        <f t="shared" si="0"/>
        <v>41037</v>
      </c>
      <c r="G19" s="63"/>
      <c r="H19" s="63">
        <f t="shared" si="0"/>
        <v>41039</v>
      </c>
      <c r="I19" s="63">
        <f t="shared" si="0"/>
        <v>41039</v>
      </c>
      <c r="J19" s="63">
        <f t="shared" si="0"/>
        <v>41040</v>
      </c>
      <c r="K19" s="63">
        <f t="shared" si="0"/>
        <v>41041</v>
      </c>
    </row>
    <row r="20" spans="1:11" ht="15.75" hidden="1" customHeight="1">
      <c r="A20" s="950" t="s">
        <v>119</v>
      </c>
      <c r="B20" s="951"/>
      <c r="C20" s="53" t="s">
        <v>113</v>
      </c>
      <c r="D20" s="63">
        <f>D19+7</f>
        <v>41037</v>
      </c>
      <c r="E20" s="63">
        <f t="shared" si="0"/>
        <v>41042</v>
      </c>
      <c r="F20" s="63">
        <f t="shared" si="0"/>
        <v>41044</v>
      </c>
      <c r="G20" s="63"/>
      <c r="H20" s="63">
        <f t="shared" si="0"/>
        <v>41046</v>
      </c>
      <c r="I20" s="63">
        <f t="shared" si="0"/>
        <v>41046</v>
      </c>
      <c r="J20" s="63">
        <f t="shared" si="0"/>
        <v>41047</v>
      </c>
      <c r="K20" s="63">
        <f t="shared" si="0"/>
        <v>41048</v>
      </c>
    </row>
    <row r="21" spans="1:11" ht="15.75" hidden="1" customHeight="1">
      <c r="A21" s="950" t="s">
        <v>109</v>
      </c>
      <c r="B21" s="951"/>
      <c r="C21" s="53" t="s">
        <v>113</v>
      </c>
      <c r="D21" s="63">
        <f t="shared" ref="D21:F36" si="1">D20+7</f>
        <v>41044</v>
      </c>
      <c r="E21" s="63">
        <f t="shared" si="0"/>
        <v>41049</v>
      </c>
      <c r="F21" s="63">
        <f t="shared" si="0"/>
        <v>41051</v>
      </c>
      <c r="G21" s="63"/>
      <c r="H21" s="63">
        <f t="shared" si="0"/>
        <v>41053</v>
      </c>
      <c r="I21" s="63">
        <f t="shared" si="0"/>
        <v>41053</v>
      </c>
      <c r="J21" s="63">
        <f t="shared" si="0"/>
        <v>41054</v>
      </c>
      <c r="K21" s="63">
        <f t="shared" si="0"/>
        <v>41055</v>
      </c>
    </row>
    <row r="22" spans="1:11" ht="15.75" hidden="1" customHeight="1">
      <c r="A22" s="950" t="s">
        <v>89</v>
      </c>
      <c r="B22" s="951"/>
      <c r="C22" s="53" t="s">
        <v>113</v>
      </c>
      <c r="D22" s="63">
        <f t="shared" si="1"/>
        <v>41051</v>
      </c>
      <c r="E22" s="63">
        <f t="shared" si="0"/>
        <v>41056</v>
      </c>
      <c r="F22" s="63">
        <f t="shared" si="0"/>
        <v>41058</v>
      </c>
      <c r="G22" s="63"/>
      <c r="H22" s="63">
        <f t="shared" si="0"/>
        <v>41060</v>
      </c>
      <c r="I22" s="63">
        <f t="shared" si="0"/>
        <v>41060</v>
      </c>
      <c r="J22" s="63">
        <f t="shared" si="0"/>
        <v>41061</v>
      </c>
      <c r="K22" s="63">
        <f t="shared" si="0"/>
        <v>41062</v>
      </c>
    </row>
    <row r="23" spans="1:11" ht="15.75" hidden="1" customHeight="1">
      <c r="A23" s="950" t="s">
        <v>110</v>
      </c>
      <c r="B23" s="951"/>
      <c r="C23" s="53" t="s">
        <v>113</v>
      </c>
      <c r="D23" s="63">
        <f t="shared" si="1"/>
        <v>41058</v>
      </c>
      <c r="E23" s="63">
        <f t="shared" si="0"/>
        <v>41063</v>
      </c>
      <c r="F23" s="63">
        <f t="shared" si="0"/>
        <v>41065</v>
      </c>
      <c r="G23" s="63"/>
      <c r="H23" s="63">
        <f t="shared" si="0"/>
        <v>41067</v>
      </c>
      <c r="I23" s="63">
        <f t="shared" si="0"/>
        <v>41067</v>
      </c>
      <c r="J23" s="63">
        <f t="shared" si="0"/>
        <v>41068</v>
      </c>
      <c r="K23" s="63">
        <f t="shared" si="0"/>
        <v>41069</v>
      </c>
    </row>
    <row r="24" spans="1:11" ht="15.75" hidden="1">
      <c r="A24" s="950" t="s">
        <v>108</v>
      </c>
      <c r="B24" s="951"/>
      <c r="C24" s="53" t="s">
        <v>120</v>
      </c>
      <c r="D24" s="63">
        <f t="shared" si="1"/>
        <v>41065</v>
      </c>
      <c r="E24" s="63">
        <f t="shared" si="0"/>
        <v>41070</v>
      </c>
      <c r="F24" s="63">
        <f t="shared" si="0"/>
        <v>41072</v>
      </c>
      <c r="G24" s="63"/>
      <c r="H24" s="63">
        <f t="shared" si="0"/>
        <v>41074</v>
      </c>
      <c r="I24" s="63">
        <f t="shared" si="0"/>
        <v>41074</v>
      </c>
      <c r="J24" s="63">
        <f t="shared" si="0"/>
        <v>41075</v>
      </c>
      <c r="K24" s="63">
        <f t="shared" si="0"/>
        <v>41076</v>
      </c>
    </row>
    <row r="25" spans="1:11" ht="15.75" hidden="1">
      <c r="A25" s="950" t="s">
        <v>109</v>
      </c>
      <c r="B25" s="951"/>
      <c r="C25" s="53" t="s">
        <v>120</v>
      </c>
      <c r="D25" s="63">
        <f t="shared" si="1"/>
        <v>41072</v>
      </c>
      <c r="E25" s="63">
        <f t="shared" si="0"/>
        <v>41077</v>
      </c>
      <c r="F25" s="63">
        <f t="shared" si="0"/>
        <v>41079</v>
      </c>
      <c r="G25" s="63"/>
      <c r="H25" s="63">
        <f t="shared" si="0"/>
        <v>41081</v>
      </c>
      <c r="I25" s="63">
        <f t="shared" si="0"/>
        <v>41081</v>
      </c>
      <c r="J25" s="63">
        <f t="shared" si="0"/>
        <v>41082</v>
      </c>
      <c r="K25" s="63">
        <f t="shared" si="0"/>
        <v>41083</v>
      </c>
    </row>
    <row r="26" spans="1:11" ht="15.75" hidden="1">
      <c r="A26" s="950" t="s">
        <v>89</v>
      </c>
      <c r="B26" s="951"/>
      <c r="C26" s="53" t="s">
        <v>120</v>
      </c>
      <c r="D26" s="63">
        <f t="shared" si="1"/>
        <v>41079</v>
      </c>
      <c r="E26" s="63">
        <f>E25+7</f>
        <v>41084</v>
      </c>
      <c r="F26" s="63">
        <f t="shared" si="0"/>
        <v>41086</v>
      </c>
      <c r="G26" s="63"/>
      <c r="H26" s="63">
        <f t="shared" si="0"/>
        <v>41088</v>
      </c>
      <c r="I26" s="63">
        <f t="shared" si="0"/>
        <v>41088</v>
      </c>
      <c r="J26" s="63">
        <f t="shared" si="0"/>
        <v>41089</v>
      </c>
      <c r="K26" s="63">
        <f t="shared" si="0"/>
        <v>41090</v>
      </c>
    </row>
    <row r="27" spans="1:11" ht="15.75" hidden="1">
      <c r="A27" s="950" t="s">
        <v>110</v>
      </c>
      <c r="B27" s="951"/>
      <c r="C27" s="53" t="s">
        <v>120</v>
      </c>
      <c r="D27" s="63">
        <f t="shared" si="1"/>
        <v>41086</v>
      </c>
      <c r="E27" s="63">
        <f t="shared" si="0"/>
        <v>41091</v>
      </c>
      <c r="F27" s="63">
        <f t="shared" si="0"/>
        <v>41093</v>
      </c>
      <c r="G27" s="63"/>
      <c r="H27" s="63">
        <f t="shared" si="0"/>
        <v>41095</v>
      </c>
      <c r="I27" s="63">
        <f t="shared" si="0"/>
        <v>41095</v>
      </c>
      <c r="J27" s="63">
        <f t="shared" si="0"/>
        <v>41096</v>
      </c>
      <c r="K27" s="63">
        <f t="shared" si="0"/>
        <v>41097</v>
      </c>
    </row>
    <row r="28" spans="1:11" ht="15.75" hidden="1">
      <c r="A28" s="950" t="s">
        <v>108</v>
      </c>
      <c r="B28" s="951"/>
      <c r="C28" s="53" t="s">
        <v>122</v>
      </c>
      <c r="D28" s="63">
        <f t="shared" si="1"/>
        <v>41093</v>
      </c>
      <c r="E28" s="63">
        <f t="shared" si="0"/>
        <v>41098</v>
      </c>
      <c r="F28" s="63">
        <f t="shared" si="0"/>
        <v>41100</v>
      </c>
      <c r="G28" s="63"/>
      <c r="H28" s="63">
        <f t="shared" si="0"/>
        <v>41102</v>
      </c>
      <c r="I28" s="63">
        <f t="shared" si="0"/>
        <v>41102</v>
      </c>
      <c r="J28" s="63">
        <f t="shared" si="0"/>
        <v>41103</v>
      </c>
      <c r="K28" s="63">
        <f t="shared" si="0"/>
        <v>41104</v>
      </c>
    </row>
    <row r="29" spans="1:11" s="70" customFormat="1" ht="15.75" hidden="1">
      <c r="A29" s="956" t="s">
        <v>147</v>
      </c>
      <c r="B29" s="957"/>
      <c r="C29" s="91">
        <v>1215</v>
      </c>
      <c r="D29" s="92">
        <f t="shared" si="1"/>
        <v>41100</v>
      </c>
      <c r="E29" s="92">
        <f t="shared" si="0"/>
        <v>41105</v>
      </c>
      <c r="F29" s="92">
        <f t="shared" si="0"/>
        <v>41107</v>
      </c>
      <c r="G29" s="92"/>
      <c r="H29" s="92">
        <f t="shared" si="0"/>
        <v>41109</v>
      </c>
      <c r="I29" s="92">
        <f t="shared" si="0"/>
        <v>41109</v>
      </c>
      <c r="J29" s="92">
        <f t="shared" si="0"/>
        <v>41110</v>
      </c>
      <c r="K29" s="92">
        <f t="shared" si="0"/>
        <v>41111</v>
      </c>
    </row>
    <row r="30" spans="1:11" ht="15.75" hidden="1">
      <c r="A30" s="950" t="s">
        <v>128</v>
      </c>
      <c r="B30" s="951"/>
      <c r="C30" s="87">
        <v>1219</v>
      </c>
      <c r="D30" s="63">
        <f t="shared" si="1"/>
        <v>41107</v>
      </c>
      <c r="E30" s="63">
        <f t="shared" si="0"/>
        <v>41112</v>
      </c>
      <c r="F30" s="63">
        <f t="shared" si="0"/>
        <v>41114</v>
      </c>
      <c r="G30" s="63"/>
      <c r="H30" s="63">
        <f t="shared" si="0"/>
        <v>41116</v>
      </c>
      <c r="I30" s="63">
        <f t="shared" si="0"/>
        <v>41116</v>
      </c>
      <c r="J30" s="63">
        <f t="shared" si="0"/>
        <v>41117</v>
      </c>
      <c r="K30" s="63">
        <f t="shared" si="0"/>
        <v>41118</v>
      </c>
    </row>
    <row r="31" spans="1:11" ht="15.75" hidden="1">
      <c r="A31" s="950" t="s">
        <v>129</v>
      </c>
      <c r="B31" s="951"/>
      <c r="C31" s="87">
        <v>1221</v>
      </c>
      <c r="D31" s="63">
        <f t="shared" si="1"/>
        <v>41114</v>
      </c>
      <c r="E31" s="63">
        <f t="shared" si="0"/>
        <v>41119</v>
      </c>
      <c r="F31" s="63">
        <f t="shared" si="0"/>
        <v>41121</v>
      </c>
      <c r="G31" s="63"/>
      <c r="H31" s="63">
        <f t="shared" si="0"/>
        <v>41123</v>
      </c>
      <c r="I31" s="63">
        <f t="shared" si="0"/>
        <v>41123</v>
      </c>
      <c r="J31" s="63">
        <f t="shared" si="0"/>
        <v>41124</v>
      </c>
      <c r="K31" s="63">
        <f t="shared" si="0"/>
        <v>41125</v>
      </c>
    </row>
    <row r="32" spans="1:11" ht="15.75" hidden="1">
      <c r="A32" s="950" t="s">
        <v>145</v>
      </c>
      <c r="B32" s="951"/>
      <c r="C32" s="87">
        <v>1229</v>
      </c>
      <c r="D32" s="63">
        <f t="shared" si="1"/>
        <v>41121</v>
      </c>
      <c r="E32" s="63">
        <f t="shared" si="1"/>
        <v>41126</v>
      </c>
      <c r="F32" s="63">
        <f t="shared" si="1"/>
        <v>41128</v>
      </c>
      <c r="G32" s="63"/>
      <c r="H32" s="63">
        <f t="shared" ref="H32:K47" si="2">H31+7</f>
        <v>41130</v>
      </c>
      <c r="I32" s="63">
        <f t="shared" si="2"/>
        <v>41130</v>
      </c>
      <c r="J32" s="63">
        <f t="shared" si="2"/>
        <v>41131</v>
      </c>
      <c r="K32" s="63">
        <f t="shared" si="2"/>
        <v>41132</v>
      </c>
    </row>
    <row r="33" spans="1:11" ht="15.75" hidden="1">
      <c r="A33" s="950" t="s">
        <v>74</v>
      </c>
      <c r="B33" s="951"/>
      <c r="C33" s="87">
        <v>1217</v>
      </c>
      <c r="D33" s="63">
        <f t="shared" si="1"/>
        <v>41128</v>
      </c>
      <c r="E33" s="63">
        <f t="shared" si="1"/>
        <v>41133</v>
      </c>
      <c r="F33" s="63">
        <f t="shared" si="1"/>
        <v>41135</v>
      </c>
      <c r="G33" s="63"/>
      <c r="H33" s="63">
        <f t="shared" si="2"/>
        <v>41137</v>
      </c>
      <c r="I33" s="63">
        <f t="shared" si="2"/>
        <v>41137</v>
      </c>
      <c r="J33" s="63">
        <f t="shared" si="2"/>
        <v>41138</v>
      </c>
      <c r="K33" s="63">
        <f t="shared" si="2"/>
        <v>41139</v>
      </c>
    </row>
    <row r="34" spans="1:11" ht="15.75" hidden="1">
      <c r="A34" s="950" t="s">
        <v>149</v>
      </c>
      <c r="B34" s="951"/>
      <c r="C34" s="87">
        <v>1241</v>
      </c>
      <c r="D34" s="63">
        <f t="shared" si="1"/>
        <v>41135</v>
      </c>
      <c r="E34" s="63">
        <f t="shared" si="1"/>
        <v>41140</v>
      </c>
      <c r="F34" s="63">
        <f t="shared" si="1"/>
        <v>41142</v>
      </c>
      <c r="G34" s="63"/>
      <c r="H34" s="63">
        <f t="shared" si="2"/>
        <v>41144</v>
      </c>
      <c r="I34" s="63">
        <f t="shared" si="2"/>
        <v>41144</v>
      </c>
      <c r="J34" s="63">
        <f t="shared" si="2"/>
        <v>41145</v>
      </c>
      <c r="K34" s="63">
        <f t="shared" si="2"/>
        <v>41146</v>
      </c>
    </row>
    <row r="35" spans="1:11" ht="15.75" hidden="1">
      <c r="A35" s="950" t="s">
        <v>98</v>
      </c>
      <c r="B35" s="951"/>
      <c r="C35" s="87">
        <v>1217</v>
      </c>
      <c r="D35" s="63">
        <f t="shared" si="1"/>
        <v>41142</v>
      </c>
      <c r="E35" s="63">
        <f t="shared" si="1"/>
        <v>41147</v>
      </c>
      <c r="F35" s="63">
        <f t="shared" si="1"/>
        <v>41149</v>
      </c>
      <c r="G35" s="63"/>
      <c r="H35" s="63">
        <f t="shared" si="2"/>
        <v>41151</v>
      </c>
      <c r="I35" s="63">
        <f t="shared" si="2"/>
        <v>41151</v>
      </c>
      <c r="J35" s="63">
        <f t="shared" si="2"/>
        <v>41152</v>
      </c>
      <c r="K35" s="63">
        <f t="shared" si="2"/>
        <v>41153</v>
      </c>
    </row>
    <row r="36" spans="1:11" s="93" customFormat="1" ht="16.5" hidden="1">
      <c r="A36" s="950" t="s">
        <v>93</v>
      </c>
      <c r="B36" s="951"/>
      <c r="C36" s="87">
        <v>1219</v>
      </c>
      <c r="D36" s="38">
        <f t="shared" si="1"/>
        <v>41149</v>
      </c>
      <c r="E36" s="63">
        <f t="shared" si="1"/>
        <v>41154</v>
      </c>
      <c r="F36" s="63">
        <f t="shared" si="1"/>
        <v>41156</v>
      </c>
      <c r="G36" s="63"/>
      <c r="H36" s="63">
        <f t="shared" si="2"/>
        <v>41158</v>
      </c>
      <c r="I36" s="63">
        <f t="shared" si="2"/>
        <v>41158</v>
      </c>
      <c r="J36" s="63">
        <f t="shared" si="2"/>
        <v>41159</v>
      </c>
      <c r="K36" s="63">
        <f t="shared" si="2"/>
        <v>41160</v>
      </c>
    </row>
    <row r="37" spans="1:11" ht="16.5" hidden="1">
      <c r="A37" s="969" t="s">
        <v>74</v>
      </c>
      <c r="B37" s="970"/>
      <c r="C37" s="98">
        <f t="shared" ref="C37:C44" si="3">C33+2</f>
        <v>1219</v>
      </c>
      <c r="D37" s="38">
        <f t="shared" ref="D37:F52" si="4">D36+7</f>
        <v>41156</v>
      </c>
      <c r="E37" s="63">
        <f t="shared" si="4"/>
        <v>41161</v>
      </c>
      <c r="F37" s="63">
        <f t="shared" si="4"/>
        <v>41163</v>
      </c>
      <c r="G37" s="63"/>
      <c r="H37" s="63">
        <f t="shared" si="2"/>
        <v>41165</v>
      </c>
      <c r="I37" s="63">
        <f t="shared" si="2"/>
        <v>41165</v>
      </c>
      <c r="J37" s="63">
        <f t="shared" si="2"/>
        <v>41166</v>
      </c>
      <c r="K37" s="63">
        <f t="shared" si="2"/>
        <v>41167</v>
      </c>
    </row>
    <row r="38" spans="1:11" ht="16.5" hidden="1">
      <c r="A38" s="950" t="s">
        <v>149</v>
      </c>
      <c r="B38" s="951"/>
      <c r="C38" s="87">
        <f t="shared" si="3"/>
        <v>1243</v>
      </c>
      <c r="D38" s="38">
        <f t="shared" si="4"/>
        <v>41163</v>
      </c>
      <c r="E38" s="63">
        <f t="shared" si="4"/>
        <v>41168</v>
      </c>
      <c r="F38" s="63">
        <f t="shared" si="4"/>
        <v>41170</v>
      </c>
      <c r="G38" s="63"/>
      <c r="H38" s="63">
        <f t="shared" si="2"/>
        <v>41172</v>
      </c>
      <c r="I38" s="63">
        <f t="shared" si="2"/>
        <v>41172</v>
      </c>
      <c r="J38" s="63">
        <f t="shared" si="2"/>
        <v>41173</v>
      </c>
      <c r="K38" s="63">
        <f t="shared" si="2"/>
        <v>41174</v>
      </c>
    </row>
    <row r="39" spans="1:11" ht="15.75" hidden="1" customHeight="1">
      <c r="A39" s="961" t="s">
        <v>89</v>
      </c>
      <c r="B39" s="962"/>
      <c r="C39" s="97">
        <f t="shared" si="3"/>
        <v>1219</v>
      </c>
      <c r="D39" s="38">
        <f t="shared" si="4"/>
        <v>41170</v>
      </c>
      <c r="E39" s="63">
        <f t="shared" si="4"/>
        <v>41175</v>
      </c>
      <c r="F39" s="63">
        <f t="shared" si="4"/>
        <v>41177</v>
      </c>
      <c r="G39" s="63"/>
      <c r="H39" s="63">
        <f t="shared" si="2"/>
        <v>41179</v>
      </c>
      <c r="I39" s="63">
        <f t="shared" si="2"/>
        <v>41179</v>
      </c>
      <c r="J39" s="63">
        <f t="shared" si="2"/>
        <v>41180</v>
      </c>
      <c r="K39" s="63">
        <f t="shared" si="2"/>
        <v>41181</v>
      </c>
    </row>
    <row r="40" spans="1:11" ht="15.75" hidden="1" customHeight="1">
      <c r="A40" s="954" t="s">
        <v>110</v>
      </c>
      <c r="B40" s="955"/>
      <c r="C40" s="94">
        <v>1219</v>
      </c>
      <c r="D40" s="38">
        <f t="shared" si="4"/>
        <v>41177</v>
      </c>
      <c r="E40" s="63">
        <f t="shared" si="4"/>
        <v>41182</v>
      </c>
      <c r="F40" s="63">
        <f t="shared" si="4"/>
        <v>41184</v>
      </c>
      <c r="G40" s="63"/>
      <c r="H40" s="63">
        <f t="shared" si="2"/>
        <v>41186</v>
      </c>
      <c r="I40" s="63">
        <f t="shared" si="2"/>
        <v>41186</v>
      </c>
      <c r="J40" s="63">
        <f t="shared" si="2"/>
        <v>41187</v>
      </c>
      <c r="K40" s="63">
        <f t="shared" si="2"/>
        <v>41188</v>
      </c>
    </row>
    <row r="41" spans="1:11" ht="15.75" hidden="1" customHeight="1">
      <c r="A41" s="950" t="s">
        <v>108</v>
      </c>
      <c r="B41" s="951"/>
      <c r="C41" s="87">
        <f t="shared" si="3"/>
        <v>1221</v>
      </c>
      <c r="D41" s="38">
        <f t="shared" si="4"/>
        <v>41184</v>
      </c>
      <c r="E41" s="63">
        <f t="shared" si="4"/>
        <v>41189</v>
      </c>
      <c r="F41" s="63">
        <f t="shared" si="4"/>
        <v>41191</v>
      </c>
      <c r="G41" s="63"/>
      <c r="H41" s="63">
        <f t="shared" si="2"/>
        <v>41193</v>
      </c>
      <c r="I41" s="63">
        <f t="shared" si="2"/>
        <v>41193</v>
      </c>
      <c r="J41" s="63">
        <f t="shared" si="2"/>
        <v>41194</v>
      </c>
      <c r="K41" s="63">
        <f t="shared" si="2"/>
        <v>41195</v>
      </c>
    </row>
    <row r="42" spans="1:11" ht="15.75" hidden="1" customHeight="1">
      <c r="A42" s="950" t="s">
        <v>147</v>
      </c>
      <c r="B42" s="951"/>
      <c r="C42" s="87">
        <v>1221</v>
      </c>
      <c r="D42" s="38">
        <f t="shared" si="4"/>
        <v>41191</v>
      </c>
      <c r="E42" s="63">
        <f t="shared" si="4"/>
        <v>41196</v>
      </c>
      <c r="F42" s="63">
        <f t="shared" si="4"/>
        <v>41198</v>
      </c>
      <c r="G42" s="63"/>
      <c r="H42" s="63">
        <f t="shared" si="2"/>
        <v>41200</v>
      </c>
      <c r="I42" s="63">
        <f t="shared" si="2"/>
        <v>41200</v>
      </c>
      <c r="J42" s="63">
        <f t="shared" si="2"/>
        <v>41201</v>
      </c>
      <c r="K42" s="63">
        <f t="shared" si="2"/>
        <v>41202</v>
      </c>
    </row>
    <row r="43" spans="1:11" ht="15.75" hidden="1" customHeight="1">
      <c r="A43" s="950" t="s">
        <v>119</v>
      </c>
      <c r="B43" s="951"/>
      <c r="C43" s="87">
        <v>1223</v>
      </c>
      <c r="D43" s="38">
        <f t="shared" si="4"/>
        <v>41198</v>
      </c>
      <c r="E43" s="63">
        <f t="shared" si="4"/>
        <v>41203</v>
      </c>
      <c r="F43" s="63">
        <f t="shared" si="4"/>
        <v>41205</v>
      </c>
      <c r="G43" s="63"/>
      <c r="H43" s="63">
        <f t="shared" si="2"/>
        <v>41207</v>
      </c>
      <c r="I43" s="63">
        <f t="shared" si="2"/>
        <v>41207</v>
      </c>
      <c r="J43" s="63">
        <f t="shared" si="2"/>
        <v>41208</v>
      </c>
      <c r="K43" s="63">
        <f t="shared" si="2"/>
        <v>41209</v>
      </c>
    </row>
    <row r="44" spans="1:11" ht="15.75" hidden="1" customHeight="1">
      <c r="A44" s="954" t="s">
        <v>110</v>
      </c>
      <c r="B44" s="955"/>
      <c r="C44" s="94">
        <f t="shared" si="3"/>
        <v>1221</v>
      </c>
      <c r="D44" s="38">
        <f t="shared" si="4"/>
        <v>41205</v>
      </c>
      <c r="E44" s="63">
        <f t="shared" si="4"/>
        <v>41210</v>
      </c>
      <c r="F44" s="63">
        <f t="shared" si="4"/>
        <v>41212</v>
      </c>
      <c r="G44" s="63"/>
      <c r="H44" s="63">
        <f t="shared" si="2"/>
        <v>41214</v>
      </c>
      <c r="I44" s="63">
        <f t="shared" si="2"/>
        <v>41214</v>
      </c>
      <c r="J44" s="63">
        <f t="shared" si="2"/>
        <v>41215</v>
      </c>
      <c r="K44" s="63">
        <f t="shared" si="2"/>
        <v>41216</v>
      </c>
    </row>
    <row r="45" spans="1:11" ht="15.75" hidden="1" customHeight="1">
      <c r="A45" s="950" t="s">
        <v>108</v>
      </c>
      <c r="B45" s="951"/>
      <c r="C45" s="87">
        <f>C41+2</f>
        <v>1223</v>
      </c>
      <c r="D45" s="38">
        <f t="shared" si="4"/>
        <v>41212</v>
      </c>
      <c r="E45" s="63">
        <f t="shared" si="4"/>
        <v>41217</v>
      </c>
      <c r="F45" s="63">
        <f t="shared" si="4"/>
        <v>41219</v>
      </c>
      <c r="G45" s="63"/>
      <c r="H45" s="63">
        <f t="shared" si="2"/>
        <v>41221</v>
      </c>
      <c r="I45" s="63">
        <f t="shared" si="2"/>
        <v>41221</v>
      </c>
      <c r="J45" s="63">
        <f t="shared" si="2"/>
        <v>41222</v>
      </c>
      <c r="K45" s="63">
        <f t="shared" si="2"/>
        <v>41223</v>
      </c>
    </row>
    <row r="46" spans="1:11" ht="15.75" hidden="1" customHeight="1">
      <c r="A46" s="950" t="s">
        <v>147</v>
      </c>
      <c r="B46" s="951"/>
      <c r="C46" s="87">
        <f>C42+2</f>
        <v>1223</v>
      </c>
      <c r="D46" s="38">
        <f t="shared" si="4"/>
        <v>41219</v>
      </c>
      <c r="E46" s="63">
        <f t="shared" si="4"/>
        <v>41224</v>
      </c>
      <c r="F46" s="63">
        <f t="shared" si="4"/>
        <v>41226</v>
      </c>
      <c r="G46" s="63"/>
      <c r="H46" s="63">
        <f t="shared" si="2"/>
        <v>41228</v>
      </c>
      <c r="I46" s="63">
        <f t="shared" si="2"/>
        <v>41228</v>
      </c>
      <c r="J46" s="63">
        <f t="shared" si="2"/>
        <v>41229</v>
      </c>
      <c r="K46" s="63">
        <f t="shared" si="2"/>
        <v>41230</v>
      </c>
    </row>
    <row r="47" spans="1:11" ht="15.75" hidden="1" customHeight="1">
      <c r="A47" s="950" t="s">
        <v>119</v>
      </c>
      <c r="B47" s="951"/>
      <c r="C47" s="87">
        <f>C43+2</f>
        <v>1225</v>
      </c>
      <c r="D47" s="38">
        <f t="shared" si="4"/>
        <v>41226</v>
      </c>
      <c r="E47" s="63">
        <f t="shared" si="4"/>
        <v>41231</v>
      </c>
      <c r="F47" s="63">
        <f t="shared" si="4"/>
        <v>41233</v>
      </c>
      <c r="G47" s="63"/>
      <c r="H47" s="63">
        <f t="shared" si="2"/>
        <v>41235</v>
      </c>
      <c r="I47" s="63">
        <f t="shared" si="2"/>
        <v>41235</v>
      </c>
      <c r="J47" s="63">
        <f t="shared" si="2"/>
        <v>41236</v>
      </c>
      <c r="K47" s="63">
        <f t="shared" si="2"/>
        <v>41237</v>
      </c>
    </row>
    <row r="48" spans="1:11" ht="15.75" hidden="1" customHeight="1">
      <c r="A48" s="950" t="s">
        <v>98</v>
      </c>
      <c r="B48" s="951"/>
      <c r="C48" s="87" t="s">
        <v>179</v>
      </c>
      <c r="D48" s="38">
        <f t="shared" si="4"/>
        <v>41233</v>
      </c>
      <c r="E48" s="63">
        <f t="shared" si="4"/>
        <v>41238</v>
      </c>
      <c r="F48" s="63">
        <f t="shared" si="4"/>
        <v>41240</v>
      </c>
      <c r="G48" s="63"/>
      <c r="H48" s="63">
        <f t="shared" ref="H48:K63" si="5">H47+7</f>
        <v>41242</v>
      </c>
      <c r="I48" s="63">
        <f t="shared" si="5"/>
        <v>41242</v>
      </c>
      <c r="J48" s="63">
        <f t="shared" si="5"/>
        <v>41243</v>
      </c>
      <c r="K48" s="63">
        <f t="shared" si="5"/>
        <v>41244</v>
      </c>
    </row>
    <row r="49" spans="1:11" ht="15.75" hidden="1" customHeight="1">
      <c r="A49" s="956" t="s">
        <v>151</v>
      </c>
      <c r="B49" s="957"/>
      <c r="C49" s="91">
        <v>1245</v>
      </c>
      <c r="D49" s="38">
        <f t="shared" si="4"/>
        <v>41240</v>
      </c>
      <c r="E49" s="63">
        <f t="shared" si="4"/>
        <v>41245</v>
      </c>
      <c r="F49" s="63">
        <f t="shared" si="4"/>
        <v>41247</v>
      </c>
      <c r="G49" s="63"/>
      <c r="H49" s="63">
        <f t="shared" si="5"/>
        <v>41249</v>
      </c>
      <c r="I49" s="63">
        <f t="shared" si="5"/>
        <v>41249</v>
      </c>
      <c r="J49" s="63">
        <f t="shared" si="5"/>
        <v>41250</v>
      </c>
      <c r="K49" s="63">
        <f t="shared" si="5"/>
        <v>41251</v>
      </c>
    </row>
    <row r="50" spans="1:11" ht="15.75" hidden="1" customHeight="1">
      <c r="A50" s="956" t="s">
        <v>109</v>
      </c>
      <c r="B50" s="957"/>
      <c r="C50" s="91" t="s">
        <v>180</v>
      </c>
      <c r="D50" s="38">
        <f t="shared" si="4"/>
        <v>41247</v>
      </c>
      <c r="E50" s="63">
        <f t="shared" si="4"/>
        <v>41252</v>
      </c>
      <c r="F50" s="63">
        <f t="shared" si="4"/>
        <v>41254</v>
      </c>
      <c r="G50" s="63"/>
      <c r="H50" s="63">
        <f t="shared" si="5"/>
        <v>41256</v>
      </c>
      <c r="I50" s="63">
        <f t="shared" si="5"/>
        <v>41256</v>
      </c>
      <c r="J50" s="63">
        <f t="shared" si="5"/>
        <v>41257</v>
      </c>
      <c r="K50" s="63">
        <f t="shared" si="5"/>
        <v>41258</v>
      </c>
    </row>
    <row r="51" spans="1:11" ht="15.75" hidden="1" customHeight="1">
      <c r="A51" s="956" t="s">
        <v>119</v>
      </c>
      <c r="B51" s="957"/>
      <c r="C51" s="91">
        <v>1227</v>
      </c>
      <c r="D51" s="38">
        <f t="shared" si="4"/>
        <v>41254</v>
      </c>
      <c r="E51" s="63">
        <f t="shared" si="4"/>
        <v>41259</v>
      </c>
      <c r="F51" s="63">
        <f t="shared" si="4"/>
        <v>41261</v>
      </c>
      <c r="G51" s="63"/>
      <c r="H51" s="63">
        <f t="shared" si="5"/>
        <v>41263</v>
      </c>
      <c r="I51" s="63">
        <f t="shared" si="5"/>
        <v>41263</v>
      </c>
      <c r="J51" s="63">
        <f t="shared" si="5"/>
        <v>41264</v>
      </c>
      <c r="K51" s="63">
        <f t="shared" si="5"/>
        <v>41265</v>
      </c>
    </row>
    <row r="52" spans="1:11" ht="16.5" hidden="1">
      <c r="A52" s="950" t="s">
        <v>89</v>
      </c>
      <c r="B52" s="951"/>
      <c r="C52" s="87" t="s">
        <v>180</v>
      </c>
      <c r="D52" s="38">
        <f t="shared" si="4"/>
        <v>41261</v>
      </c>
      <c r="E52" s="63">
        <f t="shared" si="4"/>
        <v>41266</v>
      </c>
      <c r="F52" s="63">
        <f t="shared" si="4"/>
        <v>41268</v>
      </c>
      <c r="G52" s="63"/>
      <c r="H52" s="63">
        <f t="shared" si="5"/>
        <v>41270</v>
      </c>
      <c r="I52" s="63">
        <f t="shared" si="5"/>
        <v>41270</v>
      </c>
      <c r="J52" s="63">
        <f t="shared" si="5"/>
        <v>41271</v>
      </c>
      <c r="K52" s="63">
        <f t="shared" si="5"/>
        <v>41272</v>
      </c>
    </row>
    <row r="53" spans="1:11" ht="16.5" hidden="1">
      <c r="A53" s="956" t="s">
        <v>151</v>
      </c>
      <c r="B53" s="957"/>
      <c r="C53" s="91">
        <v>1247</v>
      </c>
      <c r="D53" s="38">
        <f t="shared" ref="D53:F68" si="6">D52+7</f>
        <v>41268</v>
      </c>
      <c r="E53" s="63">
        <f t="shared" si="6"/>
        <v>41273</v>
      </c>
      <c r="F53" s="63">
        <f t="shared" si="6"/>
        <v>41275</v>
      </c>
      <c r="G53" s="63"/>
      <c r="H53" s="63">
        <f t="shared" si="5"/>
        <v>41277</v>
      </c>
      <c r="I53" s="63">
        <f t="shared" si="5"/>
        <v>41277</v>
      </c>
      <c r="J53" s="63">
        <f t="shared" si="5"/>
        <v>41278</v>
      </c>
      <c r="K53" s="63">
        <f t="shared" si="5"/>
        <v>41279</v>
      </c>
    </row>
    <row r="54" spans="1:11" ht="18.75" hidden="1" customHeight="1">
      <c r="A54" s="950" t="s">
        <v>74</v>
      </c>
      <c r="B54" s="951"/>
      <c r="C54" s="91">
        <v>1301</v>
      </c>
      <c r="D54" s="38">
        <f t="shared" si="6"/>
        <v>41275</v>
      </c>
      <c r="E54" s="63">
        <f t="shared" si="6"/>
        <v>41280</v>
      </c>
      <c r="F54" s="63">
        <f t="shared" si="6"/>
        <v>41282</v>
      </c>
      <c r="G54" s="63"/>
      <c r="H54" s="63">
        <f t="shared" si="5"/>
        <v>41284</v>
      </c>
      <c r="I54" s="63">
        <f t="shared" si="5"/>
        <v>41284</v>
      </c>
      <c r="J54" s="63">
        <f t="shared" si="5"/>
        <v>41285</v>
      </c>
      <c r="K54" s="63">
        <f t="shared" si="5"/>
        <v>41286</v>
      </c>
    </row>
    <row r="55" spans="1:11" ht="18.75" hidden="1" customHeight="1">
      <c r="A55" s="950" t="s">
        <v>85</v>
      </c>
      <c r="B55" s="951"/>
      <c r="C55" s="91">
        <v>1301</v>
      </c>
      <c r="D55" s="38">
        <f t="shared" si="6"/>
        <v>41282</v>
      </c>
      <c r="E55" s="63">
        <f t="shared" si="6"/>
        <v>41287</v>
      </c>
      <c r="F55" s="63">
        <f t="shared" si="6"/>
        <v>41289</v>
      </c>
      <c r="G55" s="63"/>
      <c r="H55" s="63">
        <f t="shared" si="5"/>
        <v>41291</v>
      </c>
      <c r="I55" s="63">
        <f t="shared" si="5"/>
        <v>41291</v>
      </c>
      <c r="J55" s="63">
        <f t="shared" si="5"/>
        <v>41292</v>
      </c>
      <c r="K55" s="63">
        <f t="shared" si="5"/>
        <v>41293</v>
      </c>
    </row>
    <row r="56" spans="1:11" ht="18.75" hidden="1" customHeight="1">
      <c r="A56" s="950" t="s">
        <v>152</v>
      </c>
      <c r="B56" s="951"/>
      <c r="C56" s="91">
        <v>1301</v>
      </c>
      <c r="D56" s="38">
        <f t="shared" si="6"/>
        <v>41289</v>
      </c>
      <c r="E56" s="63">
        <f t="shared" si="6"/>
        <v>41294</v>
      </c>
      <c r="F56" s="63">
        <f t="shared" si="6"/>
        <v>41296</v>
      </c>
      <c r="G56" s="63"/>
      <c r="H56" s="63">
        <f t="shared" si="5"/>
        <v>41298</v>
      </c>
      <c r="I56" s="63">
        <f t="shared" si="5"/>
        <v>41298</v>
      </c>
      <c r="J56" s="63">
        <f t="shared" si="5"/>
        <v>41299</v>
      </c>
      <c r="K56" s="63">
        <f t="shared" si="5"/>
        <v>41300</v>
      </c>
    </row>
    <row r="57" spans="1:11" ht="17.25" hidden="1" customHeight="1">
      <c r="A57" s="950" t="s">
        <v>151</v>
      </c>
      <c r="B57" s="951"/>
      <c r="C57" s="91">
        <v>1303</v>
      </c>
      <c r="D57" s="38">
        <f t="shared" si="6"/>
        <v>41296</v>
      </c>
      <c r="E57" s="63">
        <f t="shared" si="6"/>
        <v>41301</v>
      </c>
      <c r="F57" s="63">
        <f t="shared" si="6"/>
        <v>41303</v>
      </c>
      <c r="G57" s="63"/>
      <c r="H57" s="63">
        <f t="shared" si="5"/>
        <v>41305</v>
      </c>
      <c r="I57" s="63">
        <f t="shared" si="5"/>
        <v>41305</v>
      </c>
      <c r="J57" s="63">
        <f t="shared" si="5"/>
        <v>41306</v>
      </c>
      <c r="K57" s="63">
        <f t="shared" si="5"/>
        <v>41307</v>
      </c>
    </row>
    <row r="58" spans="1:11" ht="15.75" hidden="1" customHeight="1">
      <c r="A58" s="950" t="s">
        <v>74</v>
      </c>
      <c r="B58" s="951"/>
      <c r="C58" s="87">
        <v>1303</v>
      </c>
      <c r="D58" s="38">
        <f t="shared" si="6"/>
        <v>41303</v>
      </c>
      <c r="E58" s="63">
        <f t="shared" si="6"/>
        <v>41308</v>
      </c>
      <c r="F58" s="63">
        <f t="shared" si="6"/>
        <v>41310</v>
      </c>
      <c r="G58" s="63"/>
      <c r="H58" s="63">
        <f t="shared" si="5"/>
        <v>41312</v>
      </c>
      <c r="I58" s="63">
        <f t="shared" si="5"/>
        <v>41312</v>
      </c>
      <c r="J58" s="63">
        <f t="shared" si="5"/>
        <v>41313</v>
      </c>
      <c r="K58" s="63">
        <f t="shared" si="5"/>
        <v>41314</v>
      </c>
    </row>
    <row r="59" spans="1:11" ht="16.5" hidden="1">
      <c r="A59" s="950" t="s">
        <v>85</v>
      </c>
      <c r="B59" s="951"/>
      <c r="C59" s="87">
        <v>1303</v>
      </c>
      <c r="D59" s="38">
        <f t="shared" si="6"/>
        <v>41310</v>
      </c>
      <c r="E59" s="63">
        <f t="shared" si="6"/>
        <v>41315</v>
      </c>
      <c r="F59" s="63">
        <f t="shared" si="6"/>
        <v>41317</v>
      </c>
      <c r="G59" s="63"/>
      <c r="H59" s="63">
        <f t="shared" si="5"/>
        <v>41319</v>
      </c>
      <c r="I59" s="63">
        <f t="shared" si="5"/>
        <v>41319</v>
      </c>
      <c r="J59" s="63">
        <f t="shared" si="5"/>
        <v>41320</v>
      </c>
      <c r="K59" s="63">
        <f t="shared" si="5"/>
        <v>41321</v>
      </c>
    </row>
    <row r="60" spans="1:11" ht="16.5" hidden="1">
      <c r="A60" s="971" t="s">
        <v>36</v>
      </c>
      <c r="B60" s="972"/>
      <c r="C60" s="87">
        <v>1303</v>
      </c>
      <c r="D60" s="38">
        <f t="shared" si="6"/>
        <v>41317</v>
      </c>
      <c r="E60" s="116" t="s">
        <v>36</v>
      </c>
      <c r="F60" s="116" t="s">
        <v>36</v>
      </c>
      <c r="G60" s="116"/>
      <c r="H60" s="116" t="s">
        <v>36</v>
      </c>
      <c r="I60" s="116">
        <f t="shared" si="5"/>
        <v>41326</v>
      </c>
      <c r="J60" s="116" t="s">
        <v>36</v>
      </c>
      <c r="K60" s="116" t="s">
        <v>36</v>
      </c>
    </row>
    <row r="61" spans="1:11" ht="16.5" hidden="1">
      <c r="A61" s="950" t="s">
        <v>89</v>
      </c>
      <c r="B61" s="951"/>
      <c r="C61" s="87">
        <v>1303</v>
      </c>
      <c r="D61" s="38">
        <f t="shared" si="6"/>
        <v>41324</v>
      </c>
      <c r="E61" s="63">
        <v>41329</v>
      </c>
      <c r="F61" s="63">
        <v>41331</v>
      </c>
      <c r="G61" s="63"/>
      <c r="H61" s="63">
        <v>41333</v>
      </c>
      <c r="I61" s="63">
        <f t="shared" si="5"/>
        <v>41333</v>
      </c>
      <c r="J61" s="63">
        <v>41334</v>
      </c>
      <c r="K61" s="63">
        <v>41335</v>
      </c>
    </row>
    <row r="62" spans="1:11" ht="16.5" hidden="1">
      <c r="A62" s="950" t="s">
        <v>190</v>
      </c>
      <c r="B62" s="951"/>
      <c r="C62" s="87">
        <v>1305</v>
      </c>
      <c r="D62" s="38">
        <f t="shared" si="6"/>
        <v>41331</v>
      </c>
      <c r="E62" s="63">
        <f t="shared" si="6"/>
        <v>41336</v>
      </c>
      <c r="F62" s="63">
        <f t="shared" si="6"/>
        <v>41338</v>
      </c>
      <c r="G62" s="63"/>
      <c r="H62" s="63">
        <f t="shared" si="5"/>
        <v>41340</v>
      </c>
      <c r="I62" s="63">
        <f t="shared" si="5"/>
        <v>41340</v>
      </c>
      <c r="J62" s="63">
        <f t="shared" si="5"/>
        <v>41341</v>
      </c>
      <c r="K62" s="63">
        <f t="shared" si="5"/>
        <v>41342</v>
      </c>
    </row>
    <row r="63" spans="1:11" ht="16.5" hidden="1">
      <c r="A63" s="950" t="s">
        <v>74</v>
      </c>
      <c r="B63" s="951"/>
      <c r="C63" s="87">
        <v>1305</v>
      </c>
      <c r="D63" s="38">
        <f t="shared" si="6"/>
        <v>41338</v>
      </c>
      <c r="E63" s="63">
        <f t="shared" si="6"/>
        <v>41343</v>
      </c>
      <c r="F63" s="63">
        <f t="shared" si="6"/>
        <v>41345</v>
      </c>
      <c r="G63" s="63"/>
      <c r="H63" s="63">
        <f t="shared" si="5"/>
        <v>41347</v>
      </c>
      <c r="I63" s="63">
        <f t="shared" si="5"/>
        <v>41347</v>
      </c>
      <c r="J63" s="63">
        <f t="shared" si="5"/>
        <v>41348</v>
      </c>
      <c r="K63" s="63">
        <f t="shared" si="5"/>
        <v>41349</v>
      </c>
    </row>
    <row r="64" spans="1:11" ht="16.5" hidden="1">
      <c r="A64" s="950" t="s">
        <v>85</v>
      </c>
      <c r="B64" s="951"/>
      <c r="C64" s="87">
        <v>1305</v>
      </c>
      <c r="D64" s="38">
        <f t="shared" si="6"/>
        <v>41345</v>
      </c>
      <c r="E64" s="63">
        <f t="shared" si="6"/>
        <v>41350</v>
      </c>
      <c r="F64" s="63">
        <f t="shared" si="6"/>
        <v>41352</v>
      </c>
      <c r="G64" s="63"/>
      <c r="H64" s="63">
        <f t="shared" ref="H64:K79" si="7">H63+7</f>
        <v>41354</v>
      </c>
      <c r="I64" s="63">
        <f t="shared" si="7"/>
        <v>41354</v>
      </c>
      <c r="J64" s="63">
        <f t="shared" si="7"/>
        <v>41355</v>
      </c>
      <c r="K64" s="63">
        <f t="shared" si="7"/>
        <v>41356</v>
      </c>
    </row>
    <row r="65" spans="1:11" ht="16.5" hidden="1">
      <c r="A65" s="950" t="s">
        <v>89</v>
      </c>
      <c r="B65" s="951"/>
      <c r="C65" s="87">
        <v>1305</v>
      </c>
      <c r="D65" s="38">
        <f t="shared" si="6"/>
        <v>41352</v>
      </c>
      <c r="E65" s="63">
        <f t="shared" si="6"/>
        <v>41357</v>
      </c>
      <c r="F65" s="63">
        <f t="shared" si="6"/>
        <v>41359</v>
      </c>
      <c r="G65" s="63"/>
      <c r="H65" s="63">
        <f t="shared" si="7"/>
        <v>41361</v>
      </c>
      <c r="I65" s="63">
        <f t="shared" si="7"/>
        <v>41361</v>
      </c>
      <c r="J65" s="63">
        <f t="shared" si="7"/>
        <v>41362</v>
      </c>
      <c r="K65" s="63">
        <f t="shared" si="7"/>
        <v>41363</v>
      </c>
    </row>
    <row r="66" spans="1:11" ht="16.5" hidden="1">
      <c r="A66" s="950" t="s">
        <v>190</v>
      </c>
      <c r="B66" s="951"/>
      <c r="C66" s="87">
        <v>1307</v>
      </c>
      <c r="D66" s="38">
        <f t="shared" si="6"/>
        <v>41359</v>
      </c>
      <c r="E66" s="63">
        <f t="shared" si="6"/>
        <v>41364</v>
      </c>
      <c r="F66" s="63">
        <f t="shared" si="6"/>
        <v>41366</v>
      </c>
      <c r="G66" s="63"/>
      <c r="H66" s="63">
        <f t="shared" si="7"/>
        <v>41368</v>
      </c>
      <c r="I66" s="63">
        <f t="shared" si="7"/>
        <v>41368</v>
      </c>
      <c r="J66" s="63">
        <f t="shared" si="7"/>
        <v>41369</v>
      </c>
      <c r="K66" s="63">
        <f t="shared" si="7"/>
        <v>41370</v>
      </c>
    </row>
    <row r="67" spans="1:11" ht="16.5" hidden="1">
      <c r="A67" s="950" t="s">
        <v>74</v>
      </c>
      <c r="B67" s="951"/>
      <c r="C67" s="87">
        <v>1307</v>
      </c>
      <c r="D67" s="38">
        <f t="shared" si="6"/>
        <v>41366</v>
      </c>
      <c r="E67" s="63">
        <f t="shared" si="6"/>
        <v>41371</v>
      </c>
      <c r="F67" s="63">
        <f t="shared" si="6"/>
        <v>41373</v>
      </c>
      <c r="G67" s="63"/>
      <c r="H67" s="63">
        <f t="shared" si="7"/>
        <v>41375</v>
      </c>
      <c r="I67" s="63">
        <f t="shared" si="7"/>
        <v>41375</v>
      </c>
      <c r="J67" s="63">
        <f t="shared" si="7"/>
        <v>41376</v>
      </c>
      <c r="K67" s="63">
        <f t="shared" si="7"/>
        <v>41377</v>
      </c>
    </row>
    <row r="68" spans="1:11" ht="16.5" hidden="1">
      <c r="A68" s="950" t="s">
        <v>85</v>
      </c>
      <c r="B68" s="951"/>
      <c r="C68" s="87">
        <v>1307</v>
      </c>
      <c r="D68" s="38">
        <f t="shared" si="6"/>
        <v>41373</v>
      </c>
      <c r="E68" s="63">
        <f>E67+7</f>
        <v>41378</v>
      </c>
      <c r="F68" s="63">
        <f t="shared" si="6"/>
        <v>41380</v>
      </c>
      <c r="G68" s="63"/>
      <c r="H68" s="63">
        <f t="shared" si="7"/>
        <v>41382</v>
      </c>
      <c r="I68" s="63">
        <f t="shared" si="7"/>
        <v>41382</v>
      </c>
      <c r="J68" s="63">
        <f t="shared" si="7"/>
        <v>41383</v>
      </c>
      <c r="K68" s="63">
        <f t="shared" si="7"/>
        <v>41384</v>
      </c>
    </row>
    <row r="69" spans="1:11" ht="16.5" hidden="1">
      <c r="A69" s="973" t="s">
        <v>89</v>
      </c>
      <c r="B69" s="974"/>
      <c r="C69" s="120">
        <v>1307</v>
      </c>
      <c r="D69" s="121">
        <f t="shared" ref="D69:F84" si="8">D68+7</f>
        <v>41380</v>
      </c>
      <c r="E69" s="119">
        <v>41387</v>
      </c>
      <c r="F69" s="119">
        <v>41385</v>
      </c>
      <c r="G69" s="197"/>
      <c r="H69" s="975" t="s">
        <v>218</v>
      </c>
      <c r="I69" s="976"/>
      <c r="J69" s="976"/>
      <c r="K69" s="977"/>
    </row>
    <row r="70" spans="1:11" ht="16.5" hidden="1">
      <c r="A70" s="978" t="s">
        <v>36</v>
      </c>
      <c r="B70" s="979"/>
      <c r="C70" s="87">
        <v>1309</v>
      </c>
      <c r="D70" s="38">
        <f t="shared" si="8"/>
        <v>41387</v>
      </c>
      <c r="E70" s="118" t="s">
        <v>36</v>
      </c>
      <c r="F70" s="118" t="s">
        <v>36</v>
      </c>
      <c r="G70" s="118"/>
      <c r="H70" s="118" t="s">
        <v>36</v>
      </c>
      <c r="I70" s="118">
        <f t="shared" si="7"/>
        <v>7</v>
      </c>
      <c r="J70" s="118" t="s">
        <v>36</v>
      </c>
      <c r="K70" s="118" t="s">
        <v>36</v>
      </c>
    </row>
    <row r="71" spans="1:11" ht="33.75" hidden="1" customHeight="1">
      <c r="A71" s="980" t="s">
        <v>219</v>
      </c>
      <c r="B71" s="981"/>
      <c r="C71" s="124" t="s">
        <v>220</v>
      </c>
      <c r="D71" s="125" t="s">
        <v>221</v>
      </c>
      <c r="E71" s="126" t="s">
        <v>222</v>
      </c>
      <c r="F71" s="126" t="s">
        <v>223</v>
      </c>
      <c r="G71" s="126"/>
      <c r="H71" s="126" t="s">
        <v>224</v>
      </c>
      <c r="I71" s="127">
        <v>41403</v>
      </c>
      <c r="J71" s="126" t="s">
        <v>225</v>
      </c>
      <c r="K71" s="126" t="s">
        <v>226</v>
      </c>
    </row>
    <row r="72" spans="1:11" ht="16.5" hidden="1">
      <c r="A72" s="982" t="s">
        <v>85</v>
      </c>
      <c r="B72" s="983"/>
      <c r="C72" s="122">
        <v>1309</v>
      </c>
      <c r="D72" s="38">
        <v>41401</v>
      </c>
      <c r="E72" s="63">
        <v>41406</v>
      </c>
      <c r="F72" s="63">
        <v>41408</v>
      </c>
      <c r="G72" s="63"/>
      <c r="H72" s="63">
        <v>41410</v>
      </c>
      <c r="I72" s="63">
        <v>41410</v>
      </c>
      <c r="J72" s="63">
        <v>41411</v>
      </c>
      <c r="K72" s="63">
        <v>41412</v>
      </c>
    </row>
    <row r="73" spans="1:11" ht="16.5" hidden="1">
      <c r="A73" s="950" t="s">
        <v>151</v>
      </c>
      <c r="B73" s="951"/>
      <c r="C73" s="87">
        <v>1311</v>
      </c>
      <c r="D73" s="38">
        <f t="shared" si="8"/>
        <v>41408</v>
      </c>
      <c r="E73" s="63">
        <f t="shared" si="8"/>
        <v>41413</v>
      </c>
      <c r="F73" s="63">
        <f t="shared" si="8"/>
        <v>41415</v>
      </c>
      <c r="G73" s="63"/>
      <c r="H73" s="63">
        <f t="shared" si="7"/>
        <v>41417</v>
      </c>
      <c r="I73" s="63">
        <f t="shared" si="7"/>
        <v>41417</v>
      </c>
      <c r="J73" s="63">
        <f t="shared" si="7"/>
        <v>41418</v>
      </c>
      <c r="K73" s="63">
        <f t="shared" si="7"/>
        <v>41419</v>
      </c>
    </row>
    <row r="74" spans="1:11" ht="16.5" hidden="1">
      <c r="A74" s="950" t="s">
        <v>227</v>
      </c>
      <c r="B74" s="951"/>
      <c r="C74" s="87">
        <v>1311</v>
      </c>
      <c r="D74" s="38">
        <f t="shared" si="8"/>
        <v>41415</v>
      </c>
      <c r="E74" s="63">
        <f t="shared" si="8"/>
        <v>41420</v>
      </c>
      <c r="F74" s="63">
        <f t="shared" si="8"/>
        <v>41422</v>
      </c>
      <c r="G74" s="63"/>
      <c r="H74" s="63">
        <f t="shared" si="7"/>
        <v>41424</v>
      </c>
      <c r="I74" s="63">
        <f t="shared" si="7"/>
        <v>41424</v>
      </c>
      <c r="J74" s="63">
        <f t="shared" si="7"/>
        <v>41425</v>
      </c>
      <c r="K74" s="63">
        <f t="shared" si="7"/>
        <v>41426</v>
      </c>
    </row>
    <row r="75" spans="1:11" ht="16.5" hidden="1">
      <c r="A75" s="950" t="s">
        <v>129</v>
      </c>
      <c r="B75" s="951"/>
      <c r="C75" s="87">
        <v>1313</v>
      </c>
      <c r="D75" s="123">
        <v>41426</v>
      </c>
      <c r="E75" s="63">
        <f>D75+5</f>
        <v>41431</v>
      </c>
      <c r="F75" s="63">
        <f>D75+7</f>
        <v>41433</v>
      </c>
      <c r="G75" s="198"/>
      <c r="H75" s="975" t="s">
        <v>218</v>
      </c>
      <c r="I75" s="976"/>
      <c r="J75" s="976"/>
      <c r="K75" s="977"/>
    </row>
    <row r="76" spans="1:11" ht="16.5" hidden="1">
      <c r="A76" s="950" t="s">
        <v>181</v>
      </c>
      <c r="B76" s="951"/>
      <c r="C76" s="87">
        <v>1317</v>
      </c>
      <c r="D76" s="38">
        <v>41429</v>
      </c>
      <c r="E76" s="63">
        <v>41434</v>
      </c>
      <c r="F76" s="63">
        <v>41436</v>
      </c>
      <c r="G76" s="63"/>
      <c r="H76" s="63">
        <v>41438</v>
      </c>
      <c r="I76" s="63">
        <v>41438</v>
      </c>
      <c r="J76" s="63">
        <v>41439</v>
      </c>
      <c r="K76" s="63">
        <v>41440</v>
      </c>
    </row>
    <row r="77" spans="1:11" ht="16.5" hidden="1">
      <c r="A77" s="950" t="s">
        <v>207</v>
      </c>
      <c r="B77" s="951"/>
      <c r="C77" s="87">
        <v>1315</v>
      </c>
      <c r="D77" s="38">
        <f t="shared" si="8"/>
        <v>41436</v>
      </c>
      <c r="E77" s="63">
        <f t="shared" si="8"/>
        <v>41441</v>
      </c>
      <c r="F77" s="63">
        <f t="shared" si="8"/>
        <v>41443</v>
      </c>
      <c r="G77" s="63"/>
      <c r="H77" s="63">
        <f t="shared" si="7"/>
        <v>41445</v>
      </c>
      <c r="I77" s="63">
        <f t="shared" si="7"/>
        <v>41445</v>
      </c>
      <c r="J77" s="63">
        <f t="shared" si="7"/>
        <v>41446</v>
      </c>
      <c r="K77" s="63">
        <f t="shared" si="7"/>
        <v>41447</v>
      </c>
    </row>
    <row r="78" spans="1:11" ht="16.5" hidden="1">
      <c r="A78" s="950" t="s">
        <v>128</v>
      </c>
      <c r="B78" s="951"/>
      <c r="C78" s="87">
        <f>C74+2</f>
        <v>1313</v>
      </c>
      <c r="D78" s="38">
        <f t="shared" si="8"/>
        <v>41443</v>
      </c>
      <c r="E78" s="63">
        <f t="shared" si="8"/>
        <v>41448</v>
      </c>
      <c r="F78" s="63">
        <f t="shared" si="8"/>
        <v>41450</v>
      </c>
      <c r="G78" s="63"/>
      <c r="H78" s="63">
        <f t="shared" si="7"/>
        <v>41452</v>
      </c>
      <c r="I78" s="63">
        <f t="shared" si="7"/>
        <v>41452</v>
      </c>
      <c r="J78" s="63">
        <f t="shared" si="7"/>
        <v>41453</v>
      </c>
      <c r="K78" s="63">
        <f t="shared" si="7"/>
        <v>41454</v>
      </c>
    </row>
    <row r="79" spans="1:11" ht="16.5" hidden="1">
      <c r="A79" s="950" t="s">
        <v>129</v>
      </c>
      <c r="B79" s="951"/>
      <c r="C79" s="87">
        <f>C75+2</f>
        <v>1315</v>
      </c>
      <c r="D79" s="38">
        <f t="shared" si="8"/>
        <v>41450</v>
      </c>
      <c r="E79" s="63">
        <f t="shared" si="8"/>
        <v>41455</v>
      </c>
      <c r="F79" s="63">
        <f t="shared" si="8"/>
        <v>41457</v>
      </c>
      <c r="G79" s="63"/>
      <c r="H79" s="63">
        <f t="shared" si="7"/>
        <v>41459</v>
      </c>
      <c r="I79" s="63">
        <f t="shared" si="7"/>
        <v>41459</v>
      </c>
      <c r="J79" s="63">
        <f t="shared" si="7"/>
        <v>41460</v>
      </c>
      <c r="K79" s="63">
        <f t="shared" si="7"/>
        <v>41461</v>
      </c>
    </row>
    <row r="80" spans="1:11" ht="16.5" hidden="1">
      <c r="A80" s="984" t="s">
        <v>119</v>
      </c>
      <c r="B80" s="985"/>
      <c r="C80" s="128">
        <v>1315</v>
      </c>
      <c r="D80" s="38">
        <f t="shared" si="8"/>
        <v>41457</v>
      </c>
      <c r="E80" s="63">
        <f t="shared" si="8"/>
        <v>41462</v>
      </c>
      <c r="F80" s="63">
        <f t="shared" si="8"/>
        <v>41464</v>
      </c>
      <c r="G80" s="63"/>
      <c r="H80" s="63">
        <f t="shared" ref="H80:K88" si="9">H79+7</f>
        <v>41466</v>
      </c>
      <c r="I80" s="63">
        <f t="shared" si="9"/>
        <v>41466</v>
      </c>
      <c r="J80" s="63">
        <f t="shared" si="9"/>
        <v>41467</v>
      </c>
      <c r="K80" s="63">
        <f t="shared" si="9"/>
        <v>41468</v>
      </c>
    </row>
    <row r="81" spans="1:11" ht="16.5" hidden="1">
      <c r="A81" s="950" t="s">
        <v>109</v>
      </c>
      <c r="B81" s="951"/>
      <c r="C81" s="87">
        <v>1315</v>
      </c>
      <c r="D81" s="38">
        <f t="shared" si="8"/>
        <v>41464</v>
      </c>
      <c r="E81" s="63">
        <f t="shared" si="8"/>
        <v>41469</v>
      </c>
      <c r="F81" s="63">
        <f t="shared" si="8"/>
        <v>41471</v>
      </c>
      <c r="G81" s="63"/>
      <c r="H81" s="63">
        <f t="shared" si="9"/>
        <v>41473</v>
      </c>
      <c r="I81" s="63">
        <f t="shared" si="9"/>
        <v>41473</v>
      </c>
      <c r="J81" s="63">
        <f t="shared" si="9"/>
        <v>41474</v>
      </c>
      <c r="K81" s="63">
        <f t="shared" si="9"/>
        <v>41475</v>
      </c>
    </row>
    <row r="82" spans="1:11" ht="16.5" hidden="1">
      <c r="A82" s="950" t="s">
        <v>152</v>
      </c>
      <c r="B82" s="951"/>
      <c r="C82" s="87">
        <v>1315</v>
      </c>
      <c r="D82" s="38">
        <f t="shared" si="8"/>
        <v>41471</v>
      </c>
      <c r="E82" s="63">
        <f t="shared" si="8"/>
        <v>41476</v>
      </c>
      <c r="F82" s="63">
        <f t="shared" si="8"/>
        <v>41478</v>
      </c>
      <c r="G82" s="63"/>
      <c r="H82" s="63">
        <f t="shared" si="9"/>
        <v>41480</v>
      </c>
      <c r="I82" s="63">
        <f t="shared" si="9"/>
        <v>41480</v>
      </c>
      <c r="J82" s="63">
        <f t="shared" si="9"/>
        <v>41481</v>
      </c>
      <c r="K82" s="63">
        <f t="shared" si="9"/>
        <v>41482</v>
      </c>
    </row>
    <row r="83" spans="1:11" ht="16.5" hidden="1">
      <c r="A83" s="950" t="s">
        <v>227</v>
      </c>
      <c r="B83" s="951"/>
      <c r="C83" s="87">
        <v>1315</v>
      </c>
      <c r="D83" s="38">
        <f t="shared" si="8"/>
        <v>41478</v>
      </c>
      <c r="E83" s="63">
        <f t="shared" si="8"/>
        <v>41483</v>
      </c>
      <c r="F83" s="63">
        <f t="shared" si="8"/>
        <v>41485</v>
      </c>
      <c r="G83" s="63"/>
      <c r="H83" s="63">
        <f t="shared" si="9"/>
        <v>41487</v>
      </c>
      <c r="I83" s="63">
        <f t="shared" si="9"/>
        <v>41487</v>
      </c>
      <c r="J83" s="63">
        <f t="shared" si="9"/>
        <v>41488</v>
      </c>
      <c r="K83" s="63">
        <f t="shared" si="9"/>
        <v>41489</v>
      </c>
    </row>
    <row r="84" spans="1:11" ht="16.5" hidden="1" customHeight="1">
      <c r="A84" s="984" t="s">
        <v>214</v>
      </c>
      <c r="B84" s="985"/>
      <c r="C84" s="128">
        <v>1319</v>
      </c>
      <c r="D84" s="38">
        <f t="shared" si="8"/>
        <v>41485</v>
      </c>
      <c r="E84" s="63">
        <f t="shared" si="8"/>
        <v>41490</v>
      </c>
      <c r="F84" s="63">
        <f t="shared" si="8"/>
        <v>41492</v>
      </c>
      <c r="G84" s="63"/>
      <c r="H84" s="63">
        <f t="shared" si="9"/>
        <v>41494</v>
      </c>
      <c r="I84" s="63">
        <f t="shared" si="9"/>
        <v>41494</v>
      </c>
      <c r="J84" s="63">
        <f t="shared" si="9"/>
        <v>41495</v>
      </c>
      <c r="K84" s="63">
        <f t="shared" si="9"/>
        <v>41496</v>
      </c>
    </row>
    <row r="85" spans="1:11" ht="16.5" hidden="1">
      <c r="A85" s="950" t="s">
        <v>85</v>
      </c>
      <c r="B85" s="951"/>
      <c r="C85" s="87">
        <v>1315</v>
      </c>
      <c r="D85" s="38">
        <f t="shared" ref="D85:K100" si="10">D84+7</f>
        <v>41492</v>
      </c>
      <c r="E85" s="63">
        <f t="shared" si="10"/>
        <v>41497</v>
      </c>
      <c r="F85" s="63">
        <f t="shared" si="10"/>
        <v>41499</v>
      </c>
      <c r="G85" s="63"/>
      <c r="H85" s="63">
        <f t="shared" si="9"/>
        <v>41501</v>
      </c>
      <c r="I85" s="63">
        <f t="shared" si="9"/>
        <v>41501</v>
      </c>
      <c r="J85" s="63">
        <f t="shared" si="9"/>
        <v>41502</v>
      </c>
      <c r="K85" s="63">
        <f t="shared" si="9"/>
        <v>41503</v>
      </c>
    </row>
    <row r="86" spans="1:11" ht="16.5" hidden="1">
      <c r="A86" s="950" t="s">
        <v>151</v>
      </c>
      <c r="B86" s="951"/>
      <c r="C86" s="87">
        <v>1317</v>
      </c>
      <c r="D86" s="38">
        <f t="shared" si="10"/>
        <v>41499</v>
      </c>
      <c r="E86" s="63">
        <f t="shared" si="10"/>
        <v>41504</v>
      </c>
      <c r="F86" s="63">
        <f t="shared" si="10"/>
        <v>41506</v>
      </c>
      <c r="G86" s="63"/>
      <c r="H86" s="63">
        <f t="shared" si="9"/>
        <v>41508</v>
      </c>
      <c r="I86" s="63">
        <f t="shared" si="9"/>
        <v>41508</v>
      </c>
      <c r="J86" s="63">
        <f t="shared" si="9"/>
        <v>41509</v>
      </c>
      <c r="K86" s="63">
        <f t="shared" si="9"/>
        <v>41510</v>
      </c>
    </row>
    <row r="87" spans="1:11" ht="16.5" hidden="1">
      <c r="A87" s="950" t="s">
        <v>128</v>
      </c>
      <c r="B87" s="951"/>
      <c r="C87" s="87">
        <v>1317</v>
      </c>
      <c r="D87" s="38">
        <f t="shared" si="10"/>
        <v>41506</v>
      </c>
      <c r="E87" s="63">
        <f t="shared" si="10"/>
        <v>41511</v>
      </c>
      <c r="F87" s="63">
        <f t="shared" si="10"/>
        <v>41513</v>
      </c>
      <c r="G87" s="63"/>
      <c r="H87" s="63">
        <f t="shared" si="9"/>
        <v>41515</v>
      </c>
      <c r="I87" s="63">
        <f t="shared" si="9"/>
        <v>41515</v>
      </c>
      <c r="J87" s="63">
        <f t="shared" si="9"/>
        <v>41516</v>
      </c>
      <c r="K87" s="63">
        <f t="shared" si="9"/>
        <v>41517</v>
      </c>
    </row>
    <row r="88" spans="1:11" ht="16.5" hidden="1">
      <c r="A88" s="950" t="s">
        <v>110</v>
      </c>
      <c r="B88" s="951"/>
      <c r="C88" s="87">
        <v>1319</v>
      </c>
      <c r="D88" s="38">
        <f t="shared" si="10"/>
        <v>41513</v>
      </c>
      <c r="E88" s="63">
        <f t="shared" si="10"/>
        <v>41518</v>
      </c>
      <c r="F88" s="63">
        <f t="shared" si="10"/>
        <v>41520</v>
      </c>
      <c r="G88" s="63"/>
      <c r="H88" s="63">
        <f t="shared" si="9"/>
        <v>41522</v>
      </c>
      <c r="I88" s="63">
        <f t="shared" si="9"/>
        <v>41522</v>
      </c>
      <c r="J88" s="63">
        <f t="shared" si="9"/>
        <v>41523</v>
      </c>
      <c r="K88" s="63">
        <f t="shared" si="9"/>
        <v>41524</v>
      </c>
    </row>
    <row r="89" spans="1:11" ht="16.5" hidden="1">
      <c r="A89" s="950" t="s">
        <v>231</v>
      </c>
      <c r="B89" s="951"/>
      <c r="C89" s="87">
        <v>1323</v>
      </c>
      <c r="D89" s="38">
        <f t="shared" si="10"/>
        <v>41520</v>
      </c>
      <c r="E89" s="63">
        <f t="shared" si="10"/>
        <v>41525</v>
      </c>
      <c r="F89" s="63">
        <f t="shared" si="10"/>
        <v>41527</v>
      </c>
      <c r="G89" s="63"/>
      <c r="H89" s="63">
        <f t="shared" si="10"/>
        <v>41529</v>
      </c>
      <c r="I89" s="63">
        <f t="shared" si="10"/>
        <v>41529</v>
      </c>
      <c r="J89" s="63">
        <f t="shared" si="10"/>
        <v>41530</v>
      </c>
      <c r="K89" s="63">
        <f t="shared" si="10"/>
        <v>41531</v>
      </c>
    </row>
    <row r="90" spans="1:11" ht="16.5" hidden="1">
      <c r="A90" s="950" t="s">
        <v>216</v>
      </c>
      <c r="B90" s="951"/>
      <c r="C90" s="87">
        <v>1317</v>
      </c>
      <c r="D90" s="38">
        <f t="shared" si="10"/>
        <v>41527</v>
      </c>
      <c r="E90" s="63">
        <f t="shared" si="10"/>
        <v>41532</v>
      </c>
      <c r="F90" s="63">
        <f t="shared" si="10"/>
        <v>41534</v>
      </c>
      <c r="G90" s="63"/>
      <c r="H90" s="63">
        <f t="shared" si="10"/>
        <v>41536</v>
      </c>
      <c r="I90" s="63">
        <f t="shared" si="10"/>
        <v>41536</v>
      </c>
      <c r="J90" s="63">
        <f t="shared" si="10"/>
        <v>41537</v>
      </c>
      <c r="K90" s="63">
        <f t="shared" si="10"/>
        <v>41538</v>
      </c>
    </row>
    <row r="91" spans="1:11" ht="16.5" hidden="1">
      <c r="A91" s="950" t="s">
        <v>152</v>
      </c>
      <c r="B91" s="951"/>
      <c r="C91" s="87">
        <v>1319</v>
      </c>
      <c r="D91" s="38">
        <f t="shared" si="10"/>
        <v>41534</v>
      </c>
      <c r="E91" s="63">
        <f t="shared" si="10"/>
        <v>41539</v>
      </c>
      <c r="F91" s="63">
        <f t="shared" si="10"/>
        <v>41541</v>
      </c>
      <c r="G91" s="63"/>
      <c r="H91" s="63">
        <f t="shared" si="10"/>
        <v>41543</v>
      </c>
      <c r="I91" s="63">
        <f t="shared" si="10"/>
        <v>41543</v>
      </c>
      <c r="J91" s="63">
        <f t="shared" si="10"/>
        <v>41544</v>
      </c>
      <c r="K91" s="63">
        <f t="shared" si="10"/>
        <v>41545</v>
      </c>
    </row>
    <row r="92" spans="1:11" ht="16.5" hidden="1">
      <c r="A92" s="950" t="s">
        <v>129</v>
      </c>
      <c r="B92" s="951"/>
      <c r="C92" s="87">
        <v>1321</v>
      </c>
      <c r="D92" s="38">
        <f t="shared" si="10"/>
        <v>41541</v>
      </c>
      <c r="E92" s="63">
        <f t="shared" si="10"/>
        <v>41546</v>
      </c>
      <c r="F92" s="63">
        <f t="shared" si="10"/>
        <v>41548</v>
      </c>
      <c r="G92" s="63"/>
      <c r="H92" s="63">
        <f t="shared" si="10"/>
        <v>41550</v>
      </c>
      <c r="I92" s="63">
        <f t="shared" si="10"/>
        <v>41550</v>
      </c>
      <c r="J92" s="63">
        <f t="shared" si="10"/>
        <v>41551</v>
      </c>
      <c r="K92" s="63">
        <f t="shared" si="10"/>
        <v>41552</v>
      </c>
    </row>
    <row r="93" spans="1:11" ht="16.5" hidden="1">
      <c r="A93" s="950" t="s">
        <v>119</v>
      </c>
      <c r="B93" s="951"/>
      <c r="C93" s="87">
        <v>1321</v>
      </c>
      <c r="D93" s="38">
        <f t="shared" si="10"/>
        <v>41548</v>
      </c>
      <c r="E93" s="63">
        <f t="shared" si="10"/>
        <v>41553</v>
      </c>
      <c r="F93" s="63">
        <f t="shared" si="10"/>
        <v>41555</v>
      </c>
      <c r="G93" s="63"/>
      <c r="H93" s="63">
        <f t="shared" si="10"/>
        <v>41557</v>
      </c>
      <c r="I93" s="63">
        <f t="shared" si="10"/>
        <v>41557</v>
      </c>
      <c r="J93" s="63">
        <f t="shared" si="10"/>
        <v>41558</v>
      </c>
      <c r="K93" s="63">
        <f t="shared" si="10"/>
        <v>41559</v>
      </c>
    </row>
    <row r="94" spans="1:11" ht="16.5" hidden="1">
      <c r="A94" s="950" t="s">
        <v>145</v>
      </c>
      <c r="B94" s="951"/>
      <c r="C94" s="129">
        <v>1317</v>
      </c>
      <c r="D94" s="38">
        <f t="shared" si="10"/>
        <v>41555</v>
      </c>
      <c r="E94" s="63">
        <f t="shared" si="10"/>
        <v>41560</v>
      </c>
      <c r="F94" s="63">
        <f t="shared" si="10"/>
        <v>41562</v>
      </c>
      <c r="G94" s="63"/>
      <c r="H94" s="63">
        <f t="shared" si="10"/>
        <v>41564</v>
      </c>
      <c r="I94" s="63">
        <f t="shared" si="10"/>
        <v>41564</v>
      </c>
      <c r="J94" s="63">
        <f t="shared" si="10"/>
        <v>41565</v>
      </c>
      <c r="K94" s="63">
        <f t="shared" si="10"/>
        <v>41566</v>
      </c>
    </row>
    <row r="95" spans="1:11" ht="16.5" hidden="1">
      <c r="A95" s="950" t="s">
        <v>151</v>
      </c>
      <c r="B95" s="951"/>
      <c r="C95" s="87">
        <v>1321</v>
      </c>
      <c r="D95" s="38">
        <f t="shared" si="10"/>
        <v>41562</v>
      </c>
      <c r="E95" s="63">
        <f t="shared" si="10"/>
        <v>41567</v>
      </c>
      <c r="F95" s="63">
        <f t="shared" si="10"/>
        <v>41569</v>
      </c>
      <c r="G95" s="63"/>
      <c r="H95" s="63">
        <f t="shared" si="10"/>
        <v>41571</v>
      </c>
      <c r="I95" s="63">
        <f t="shared" si="10"/>
        <v>41571</v>
      </c>
      <c r="J95" s="63">
        <f t="shared" si="10"/>
        <v>41572</v>
      </c>
      <c r="K95" s="63">
        <f t="shared" si="10"/>
        <v>41573</v>
      </c>
    </row>
    <row r="96" spans="1:11" ht="16.5" hidden="1">
      <c r="A96" s="950" t="s">
        <v>129</v>
      </c>
      <c r="B96" s="951"/>
      <c r="C96" s="87">
        <v>1323</v>
      </c>
      <c r="D96" s="38">
        <f t="shared" si="10"/>
        <v>41569</v>
      </c>
      <c r="E96" s="63">
        <f t="shared" si="10"/>
        <v>41574</v>
      </c>
      <c r="F96" s="63">
        <f t="shared" si="10"/>
        <v>41576</v>
      </c>
      <c r="G96" s="63"/>
      <c r="H96" s="63">
        <f t="shared" si="10"/>
        <v>41578</v>
      </c>
      <c r="I96" s="63">
        <f t="shared" si="10"/>
        <v>41578</v>
      </c>
      <c r="J96" s="63">
        <f t="shared" si="10"/>
        <v>41579</v>
      </c>
      <c r="K96" s="63">
        <f t="shared" si="10"/>
        <v>41580</v>
      </c>
    </row>
    <row r="97" spans="1:11" ht="16.5" hidden="1">
      <c r="A97" s="950" t="s">
        <v>152</v>
      </c>
      <c r="B97" s="951"/>
      <c r="C97" s="87">
        <v>1323</v>
      </c>
      <c r="D97" s="38">
        <f t="shared" si="10"/>
        <v>41576</v>
      </c>
      <c r="E97" s="63">
        <f t="shared" si="10"/>
        <v>41581</v>
      </c>
      <c r="F97" s="63">
        <f t="shared" si="10"/>
        <v>41583</v>
      </c>
      <c r="G97" s="63"/>
      <c r="H97" s="63">
        <f t="shared" si="10"/>
        <v>41585</v>
      </c>
      <c r="I97" s="63">
        <f t="shared" si="10"/>
        <v>41585</v>
      </c>
      <c r="J97" s="63">
        <f t="shared" si="10"/>
        <v>41586</v>
      </c>
      <c r="K97" s="63">
        <f t="shared" si="10"/>
        <v>41587</v>
      </c>
    </row>
    <row r="98" spans="1:11" ht="16.5" hidden="1">
      <c r="A98" s="950" t="s">
        <v>145</v>
      </c>
      <c r="B98" s="951"/>
      <c r="C98" s="87">
        <v>1319</v>
      </c>
      <c r="D98" s="38">
        <f t="shared" si="10"/>
        <v>41583</v>
      </c>
      <c r="E98" s="63">
        <f t="shared" si="10"/>
        <v>41588</v>
      </c>
      <c r="F98" s="63">
        <f t="shared" si="10"/>
        <v>41590</v>
      </c>
      <c r="G98" s="63"/>
      <c r="H98" s="63">
        <f t="shared" si="10"/>
        <v>41592</v>
      </c>
      <c r="I98" s="63">
        <f t="shared" si="10"/>
        <v>41592</v>
      </c>
      <c r="J98" s="63">
        <f t="shared" si="10"/>
        <v>41593</v>
      </c>
      <c r="K98" s="63">
        <f t="shared" si="10"/>
        <v>41594</v>
      </c>
    </row>
    <row r="99" spans="1:11" ht="16.5" hidden="1">
      <c r="A99" s="950" t="s">
        <v>216</v>
      </c>
      <c r="B99" s="951"/>
      <c r="C99" s="87">
        <v>1321</v>
      </c>
      <c r="D99" s="38">
        <f t="shared" si="10"/>
        <v>41590</v>
      </c>
      <c r="E99" s="63">
        <f t="shared" si="10"/>
        <v>41595</v>
      </c>
      <c r="F99" s="63">
        <f t="shared" si="10"/>
        <v>41597</v>
      </c>
      <c r="G99" s="63"/>
      <c r="H99" s="63">
        <f t="shared" si="10"/>
        <v>41599</v>
      </c>
      <c r="I99" s="63">
        <f t="shared" si="10"/>
        <v>41599</v>
      </c>
      <c r="J99" s="63">
        <f t="shared" si="10"/>
        <v>41600</v>
      </c>
      <c r="K99" s="63">
        <f t="shared" si="10"/>
        <v>41601</v>
      </c>
    </row>
    <row r="100" spans="1:11" ht="16.5" hidden="1">
      <c r="A100" s="950" t="s">
        <v>129</v>
      </c>
      <c r="B100" s="951"/>
      <c r="C100" s="87">
        <v>1325</v>
      </c>
      <c r="D100" s="38">
        <f t="shared" si="10"/>
        <v>41597</v>
      </c>
      <c r="E100" s="63">
        <f t="shared" si="10"/>
        <v>41602</v>
      </c>
      <c r="F100" s="63">
        <f t="shared" si="10"/>
        <v>41604</v>
      </c>
      <c r="G100" s="63"/>
      <c r="H100" s="63">
        <f t="shared" si="10"/>
        <v>41606</v>
      </c>
      <c r="I100" s="63">
        <f t="shared" si="10"/>
        <v>41606</v>
      </c>
      <c r="J100" s="63">
        <f t="shared" si="10"/>
        <v>41607</v>
      </c>
      <c r="K100" s="63">
        <f t="shared" si="10"/>
        <v>41608</v>
      </c>
    </row>
    <row r="101" spans="1:11" ht="16.5" hidden="1">
      <c r="A101" s="950" t="s">
        <v>109</v>
      </c>
      <c r="B101" s="951"/>
      <c r="C101" s="87">
        <v>1327</v>
      </c>
      <c r="D101" s="38">
        <f t="shared" ref="D101:K110" si="11">D100+7</f>
        <v>41604</v>
      </c>
      <c r="E101" s="63">
        <f t="shared" si="11"/>
        <v>41609</v>
      </c>
      <c r="F101" s="63">
        <f t="shared" si="11"/>
        <v>41611</v>
      </c>
      <c r="G101" s="63"/>
      <c r="H101" s="63">
        <f t="shared" si="11"/>
        <v>41613</v>
      </c>
      <c r="I101" s="63">
        <f t="shared" si="11"/>
        <v>41613</v>
      </c>
      <c r="J101" s="63">
        <f t="shared" si="11"/>
        <v>41614</v>
      </c>
      <c r="K101" s="63">
        <f t="shared" si="11"/>
        <v>41615</v>
      </c>
    </row>
    <row r="102" spans="1:11" ht="16.5" hidden="1">
      <c r="A102" s="950" t="s">
        <v>231</v>
      </c>
      <c r="B102" s="951"/>
      <c r="C102" s="87">
        <v>1329</v>
      </c>
      <c r="D102" s="38">
        <f t="shared" si="11"/>
        <v>41611</v>
      </c>
      <c r="E102" s="63">
        <f t="shared" si="11"/>
        <v>41616</v>
      </c>
      <c r="F102" s="63">
        <f t="shared" si="11"/>
        <v>41618</v>
      </c>
      <c r="G102" s="63"/>
      <c r="H102" s="63">
        <f t="shared" si="11"/>
        <v>41620</v>
      </c>
      <c r="I102" s="63">
        <f t="shared" si="11"/>
        <v>41620</v>
      </c>
      <c r="J102" s="63">
        <f t="shared" si="11"/>
        <v>41621</v>
      </c>
      <c r="K102" s="63">
        <f t="shared" si="11"/>
        <v>41622</v>
      </c>
    </row>
    <row r="103" spans="1:11" ht="16.5" hidden="1">
      <c r="A103" s="950" t="s">
        <v>119</v>
      </c>
      <c r="B103" s="951"/>
      <c r="C103" s="87">
        <v>1327</v>
      </c>
      <c r="D103" s="38">
        <f t="shared" si="11"/>
        <v>41618</v>
      </c>
      <c r="E103" s="63">
        <f t="shared" si="11"/>
        <v>41623</v>
      </c>
      <c r="F103" s="63">
        <f t="shared" si="11"/>
        <v>41625</v>
      </c>
      <c r="G103" s="63"/>
      <c r="H103" s="63">
        <f t="shared" si="11"/>
        <v>41627</v>
      </c>
      <c r="I103" s="63">
        <f t="shared" si="11"/>
        <v>41627</v>
      </c>
      <c r="J103" s="63">
        <f t="shared" si="11"/>
        <v>41628</v>
      </c>
      <c r="K103" s="63">
        <f t="shared" si="11"/>
        <v>41629</v>
      </c>
    </row>
    <row r="104" spans="1:11" ht="16.5" hidden="1">
      <c r="A104" s="950" t="s">
        <v>151</v>
      </c>
      <c r="B104" s="951"/>
      <c r="C104" s="87">
        <v>1325</v>
      </c>
      <c r="D104" s="38">
        <f t="shared" si="11"/>
        <v>41625</v>
      </c>
      <c r="E104" s="63">
        <f t="shared" si="11"/>
        <v>41630</v>
      </c>
      <c r="F104" s="63">
        <f t="shared" si="11"/>
        <v>41632</v>
      </c>
      <c r="G104" s="63"/>
      <c r="H104" s="63">
        <f t="shared" si="11"/>
        <v>41634</v>
      </c>
      <c r="I104" s="63">
        <f t="shared" si="11"/>
        <v>41634</v>
      </c>
      <c r="J104" s="63">
        <f t="shared" si="11"/>
        <v>41635</v>
      </c>
      <c r="K104" s="63">
        <f t="shared" si="11"/>
        <v>41636</v>
      </c>
    </row>
    <row r="105" spans="1:11" ht="16.5" hidden="1">
      <c r="A105" s="950" t="s">
        <v>110</v>
      </c>
      <c r="B105" s="951"/>
      <c r="C105" s="87">
        <v>1327</v>
      </c>
      <c r="D105" s="38">
        <f t="shared" si="11"/>
        <v>41632</v>
      </c>
      <c r="E105" s="63">
        <f t="shared" si="11"/>
        <v>41637</v>
      </c>
      <c r="F105" s="63">
        <f t="shared" si="11"/>
        <v>41639</v>
      </c>
      <c r="G105" s="63"/>
      <c r="H105" s="160" t="s">
        <v>36</v>
      </c>
      <c r="I105" s="160">
        <f>I104+7</f>
        <v>41641</v>
      </c>
      <c r="J105" s="160" t="s">
        <v>36</v>
      </c>
      <c r="K105" s="160" t="s">
        <v>36</v>
      </c>
    </row>
    <row r="106" spans="1:11" ht="16.5" hidden="1">
      <c r="A106" s="950" t="s">
        <v>152</v>
      </c>
      <c r="B106" s="951"/>
      <c r="C106" s="87">
        <v>1401</v>
      </c>
      <c r="D106" s="38">
        <f t="shared" si="11"/>
        <v>41639</v>
      </c>
      <c r="E106" s="63">
        <f t="shared" si="11"/>
        <v>41644</v>
      </c>
      <c r="F106" s="63">
        <f t="shared" si="11"/>
        <v>41646</v>
      </c>
      <c r="G106" s="63"/>
      <c r="H106" s="63">
        <v>41648</v>
      </c>
      <c r="I106" s="63">
        <v>41648</v>
      </c>
      <c r="J106" s="63">
        <v>41649</v>
      </c>
      <c r="K106" s="63">
        <v>41650</v>
      </c>
    </row>
    <row r="107" spans="1:11" ht="16.5" hidden="1">
      <c r="A107" s="950" t="s">
        <v>145</v>
      </c>
      <c r="B107" s="951"/>
      <c r="C107" s="87">
        <v>1401</v>
      </c>
      <c r="D107" s="38">
        <f t="shared" si="11"/>
        <v>41646</v>
      </c>
      <c r="E107" s="63">
        <f t="shared" si="11"/>
        <v>41651</v>
      </c>
      <c r="F107" s="63">
        <f t="shared" si="11"/>
        <v>41653</v>
      </c>
      <c r="G107" s="63"/>
      <c r="H107" s="63">
        <f t="shared" si="11"/>
        <v>41655</v>
      </c>
      <c r="I107" s="63">
        <f t="shared" si="11"/>
        <v>41655</v>
      </c>
      <c r="J107" s="63">
        <f t="shared" si="11"/>
        <v>41656</v>
      </c>
      <c r="K107" s="63">
        <f t="shared" si="11"/>
        <v>41657</v>
      </c>
    </row>
    <row r="108" spans="1:11" ht="16.5" hidden="1">
      <c r="A108" s="950" t="s">
        <v>216</v>
      </c>
      <c r="B108" s="951"/>
      <c r="C108" s="87">
        <v>1401</v>
      </c>
      <c r="D108" s="38">
        <f t="shared" si="11"/>
        <v>41653</v>
      </c>
      <c r="E108" s="63">
        <f t="shared" si="11"/>
        <v>41658</v>
      </c>
      <c r="F108" s="63">
        <f t="shared" si="11"/>
        <v>41660</v>
      </c>
      <c r="G108" s="63"/>
      <c r="H108" s="63">
        <f t="shared" si="11"/>
        <v>41662</v>
      </c>
      <c r="I108" s="63">
        <f t="shared" si="11"/>
        <v>41662</v>
      </c>
      <c r="J108" s="63">
        <f t="shared" si="11"/>
        <v>41663</v>
      </c>
      <c r="K108" s="63">
        <f t="shared" si="11"/>
        <v>41664</v>
      </c>
    </row>
    <row r="109" spans="1:11" ht="16.5" hidden="1">
      <c r="A109" s="950" t="s">
        <v>128</v>
      </c>
      <c r="B109" s="951"/>
      <c r="C109" s="87">
        <v>1403</v>
      </c>
      <c r="D109" s="38">
        <f t="shared" si="11"/>
        <v>41660</v>
      </c>
      <c r="E109" s="63">
        <f t="shared" si="11"/>
        <v>41665</v>
      </c>
      <c r="F109" s="63">
        <f t="shared" si="11"/>
        <v>41667</v>
      </c>
      <c r="G109" s="63"/>
      <c r="H109" s="63">
        <f t="shared" si="11"/>
        <v>41669</v>
      </c>
      <c r="I109" s="63">
        <f t="shared" si="11"/>
        <v>41669</v>
      </c>
      <c r="J109" s="63">
        <f t="shared" si="11"/>
        <v>41670</v>
      </c>
      <c r="K109" s="63">
        <f t="shared" si="11"/>
        <v>41671</v>
      </c>
    </row>
    <row r="110" spans="1:11" ht="16.5" hidden="1">
      <c r="A110" s="950" t="s">
        <v>207</v>
      </c>
      <c r="B110" s="951"/>
      <c r="C110" s="87">
        <v>1403</v>
      </c>
      <c r="D110" s="38">
        <f>D109+7</f>
        <v>41667</v>
      </c>
      <c r="E110" s="63">
        <f>E109+7</f>
        <v>41672</v>
      </c>
      <c r="F110" s="63">
        <f>F109+7</f>
        <v>41674</v>
      </c>
      <c r="G110" s="63"/>
      <c r="H110" s="127">
        <f t="shared" si="11"/>
        <v>41676</v>
      </c>
      <c r="I110" s="127">
        <f t="shared" si="11"/>
        <v>41676</v>
      </c>
      <c r="J110" s="127">
        <f t="shared" si="11"/>
        <v>41677</v>
      </c>
      <c r="K110" s="127">
        <f t="shared" si="11"/>
        <v>41678</v>
      </c>
    </row>
    <row r="111" spans="1:11" ht="16.5" hidden="1">
      <c r="A111" s="986" t="s">
        <v>191</v>
      </c>
      <c r="B111" s="987"/>
      <c r="C111" s="87">
        <v>1403</v>
      </c>
      <c r="D111" s="38">
        <f t="shared" ref="D111:K121" si="12">D110+7</f>
        <v>41674</v>
      </c>
      <c r="E111" s="63">
        <f t="shared" si="12"/>
        <v>41679</v>
      </c>
      <c r="F111" s="63">
        <f t="shared" si="12"/>
        <v>41681</v>
      </c>
      <c r="G111" s="63"/>
      <c r="H111" s="63">
        <v>41683</v>
      </c>
      <c r="I111" s="63">
        <v>41683</v>
      </c>
      <c r="J111" s="63">
        <v>41684</v>
      </c>
      <c r="K111" s="63">
        <v>41685</v>
      </c>
    </row>
    <row r="112" spans="1:11" ht="16.5" hidden="1">
      <c r="A112" s="956" t="s">
        <v>119</v>
      </c>
      <c r="B112" s="957"/>
      <c r="C112" s="87">
        <v>1403</v>
      </c>
      <c r="D112" s="38">
        <f t="shared" si="12"/>
        <v>41681</v>
      </c>
      <c r="E112" s="63">
        <f t="shared" si="12"/>
        <v>41686</v>
      </c>
      <c r="F112" s="63">
        <f t="shared" si="12"/>
        <v>41688</v>
      </c>
      <c r="G112" s="63"/>
      <c r="H112" s="63">
        <f t="shared" si="12"/>
        <v>41690</v>
      </c>
      <c r="I112" s="63">
        <f t="shared" si="12"/>
        <v>41690</v>
      </c>
      <c r="J112" s="63">
        <f t="shared" si="12"/>
        <v>41691</v>
      </c>
      <c r="K112" s="63">
        <f t="shared" si="12"/>
        <v>41692</v>
      </c>
    </row>
    <row r="113" spans="1:11" ht="16.5" hidden="1">
      <c r="A113" s="956" t="s">
        <v>151</v>
      </c>
      <c r="B113" s="957"/>
      <c r="C113" s="87">
        <v>1405</v>
      </c>
      <c r="D113" s="38">
        <f t="shared" si="12"/>
        <v>41688</v>
      </c>
      <c r="E113" s="63">
        <f t="shared" si="12"/>
        <v>41693</v>
      </c>
      <c r="F113" s="63">
        <f t="shared" si="12"/>
        <v>41695</v>
      </c>
      <c r="G113" s="63"/>
      <c r="H113" s="63">
        <f t="shared" si="12"/>
        <v>41697</v>
      </c>
      <c r="I113" s="63">
        <f t="shared" si="12"/>
        <v>41697</v>
      </c>
      <c r="J113" s="63">
        <f t="shared" si="12"/>
        <v>41698</v>
      </c>
      <c r="K113" s="63">
        <f t="shared" si="12"/>
        <v>41699</v>
      </c>
    </row>
    <row r="114" spans="1:11" ht="16.5" hidden="1">
      <c r="A114" s="956" t="s">
        <v>109</v>
      </c>
      <c r="B114" s="957"/>
      <c r="C114" s="87">
        <v>1405</v>
      </c>
      <c r="D114" s="38">
        <f t="shared" si="12"/>
        <v>41695</v>
      </c>
      <c r="E114" s="63">
        <f t="shared" si="12"/>
        <v>41700</v>
      </c>
      <c r="F114" s="63">
        <f t="shared" si="12"/>
        <v>41702</v>
      </c>
      <c r="G114" s="63"/>
      <c r="H114" s="63">
        <f t="shared" si="12"/>
        <v>41704</v>
      </c>
      <c r="I114" s="63">
        <f t="shared" si="12"/>
        <v>41704</v>
      </c>
      <c r="J114" s="63">
        <f t="shared" si="12"/>
        <v>41705</v>
      </c>
      <c r="K114" s="63">
        <f t="shared" si="12"/>
        <v>41706</v>
      </c>
    </row>
    <row r="115" spans="1:11" ht="16.5" hidden="1">
      <c r="A115" s="950" t="s">
        <v>89</v>
      </c>
      <c r="B115" s="951"/>
      <c r="C115" s="87">
        <v>1407</v>
      </c>
      <c r="D115" s="38">
        <f t="shared" si="12"/>
        <v>41702</v>
      </c>
      <c r="E115" s="63">
        <f t="shared" si="12"/>
        <v>41707</v>
      </c>
      <c r="F115" s="63">
        <f t="shared" si="12"/>
        <v>41709</v>
      </c>
      <c r="G115" s="63"/>
      <c r="H115" s="63">
        <f t="shared" si="12"/>
        <v>41711</v>
      </c>
      <c r="I115" s="63">
        <f t="shared" si="12"/>
        <v>41711</v>
      </c>
      <c r="J115" s="63">
        <f t="shared" si="12"/>
        <v>41712</v>
      </c>
      <c r="K115" s="63">
        <f t="shared" si="12"/>
        <v>41713</v>
      </c>
    </row>
    <row r="116" spans="1:11" ht="16.5" hidden="1">
      <c r="A116" s="950" t="s">
        <v>119</v>
      </c>
      <c r="B116" s="951"/>
      <c r="C116" s="87">
        <v>1405</v>
      </c>
      <c r="D116" s="38">
        <f t="shared" si="12"/>
        <v>41709</v>
      </c>
      <c r="E116" s="63">
        <f t="shared" si="12"/>
        <v>41714</v>
      </c>
      <c r="F116" s="63">
        <f t="shared" si="12"/>
        <v>41716</v>
      </c>
      <c r="G116" s="63"/>
      <c r="H116" s="63">
        <f t="shared" si="12"/>
        <v>41718</v>
      </c>
      <c r="I116" s="63">
        <f t="shared" si="12"/>
        <v>41718</v>
      </c>
      <c r="J116" s="63">
        <f t="shared" si="12"/>
        <v>41719</v>
      </c>
      <c r="K116" s="63">
        <f t="shared" si="12"/>
        <v>41720</v>
      </c>
    </row>
    <row r="117" spans="1:11" ht="16.5" hidden="1">
      <c r="A117" s="950" t="s">
        <v>151</v>
      </c>
      <c r="B117" s="951"/>
      <c r="C117" s="87">
        <v>1407</v>
      </c>
      <c r="D117" s="38">
        <f t="shared" si="12"/>
        <v>41716</v>
      </c>
      <c r="E117" s="63">
        <f t="shared" si="12"/>
        <v>41721</v>
      </c>
      <c r="F117" s="63">
        <f t="shared" si="12"/>
        <v>41723</v>
      </c>
      <c r="G117" s="63"/>
      <c r="H117" s="63">
        <f t="shared" si="12"/>
        <v>41725</v>
      </c>
      <c r="I117" s="63">
        <f t="shared" si="12"/>
        <v>41725</v>
      </c>
      <c r="J117" s="63">
        <f t="shared" si="12"/>
        <v>41726</v>
      </c>
      <c r="K117" s="63">
        <f t="shared" si="12"/>
        <v>41727</v>
      </c>
    </row>
    <row r="118" spans="1:11" ht="16.5" hidden="1">
      <c r="A118" s="950" t="s">
        <v>109</v>
      </c>
      <c r="B118" s="951"/>
      <c r="C118" s="87">
        <v>1407</v>
      </c>
      <c r="D118" s="38">
        <f t="shared" si="12"/>
        <v>41723</v>
      </c>
      <c r="E118" s="63">
        <f t="shared" si="12"/>
        <v>41728</v>
      </c>
      <c r="F118" s="63">
        <f t="shared" si="12"/>
        <v>41730</v>
      </c>
      <c r="G118" s="63"/>
      <c r="H118" s="63">
        <f t="shared" si="12"/>
        <v>41732</v>
      </c>
      <c r="I118" s="63">
        <f t="shared" si="12"/>
        <v>41732</v>
      </c>
      <c r="J118" s="63">
        <f t="shared" si="12"/>
        <v>41733</v>
      </c>
      <c r="K118" s="63">
        <f t="shared" si="12"/>
        <v>41734</v>
      </c>
    </row>
    <row r="119" spans="1:11" ht="16.5" hidden="1">
      <c r="A119" s="950" t="s">
        <v>89</v>
      </c>
      <c r="B119" s="951"/>
      <c r="C119" s="87">
        <f>C115+2</f>
        <v>1409</v>
      </c>
      <c r="D119" s="38">
        <f t="shared" si="12"/>
        <v>41730</v>
      </c>
      <c r="E119" s="63">
        <f t="shared" si="12"/>
        <v>41735</v>
      </c>
      <c r="F119" s="63">
        <f t="shared" si="12"/>
        <v>41737</v>
      </c>
      <c r="G119" s="63"/>
      <c r="H119" s="63">
        <f t="shared" si="12"/>
        <v>41739</v>
      </c>
      <c r="I119" s="63">
        <f t="shared" si="12"/>
        <v>41739</v>
      </c>
      <c r="J119" s="63">
        <f t="shared" si="12"/>
        <v>41740</v>
      </c>
      <c r="K119" s="63">
        <f t="shared" si="12"/>
        <v>41741</v>
      </c>
    </row>
    <row r="120" spans="1:11" ht="16.5" hidden="1">
      <c r="A120" s="950" t="s">
        <v>119</v>
      </c>
      <c r="B120" s="951"/>
      <c r="C120" s="87">
        <f>C116+2</f>
        <v>1407</v>
      </c>
      <c r="D120" s="38">
        <f t="shared" si="12"/>
        <v>41737</v>
      </c>
      <c r="E120" s="63">
        <f t="shared" si="12"/>
        <v>41742</v>
      </c>
      <c r="F120" s="63">
        <f t="shared" si="12"/>
        <v>41744</v>
      </c>
      <c r="G120" s="63"/>
      <c r="H120" s="165" t="s">
        <v>36</v>
      </c>
      <c r="I120" s="165">
        <f>I119+7</f>
        <v>41746</v>
      </c>
      <c r="J120" s="165" t="s">
        <v>36</v>
      </c>
      <c r="K120" s="165" t="s">
        <v>36</v>
      </c>
    </row>
    <row r="121" spans="1:11" ht="16.5" hidden="1">
      <c r="A121" s="950" t="s">
        <v>151</v>
      </c>
      <c r="B121" s="951"/>
      <c r="C121" s="87">
        <f>C117+2</f>
        <v>1409</v>
      </c>
      <c r="D121" s="38">
        <f t="shared" si="12"/>
        <v>41744</v>
      </c>
      <c r="E121" s="165">
        <f>E120+9</f>
        <v>41751</v>
      </c>
      <c r="F121" s="165">
        <f>F120+5</f>
        <v>41749</v>
      </c>
      <c r="G121" s="165"/>
      <c r="H121" s="165" t="s">
        <v>36</v>
      </c>
      <c r="I121" s="165">
        <f>I120+7</f>
        <v>41753</v>
      </c>
      <c r="J121" s="165" t="s">
        <v>36</v>
      </c>
      <c r="K121" s="165" t="s">
        <v>36</v>
      </c>
    </row>
    <row r="122" spans="1:11" ht="16.5" hidden="1">
      <c r="A122" s="950" t="s">
        <v>231</v>
      </c>
      <c r="B122" s="951"/>
      <c r="C122" s="87">
        <f>C118+2</f>
        <v>1409</v>
      </c>
      <c r="D122" s="38">
        <f>D121+7</f>
        <v>41751</v>
      </c>
      <c r="E122" s="63">
        <v>41756</v>
      </c>
      <c r="F122" s="63">
        <v>41758</v>
      </c>
      <c r="G122" s="63"/>
      <c r="H122" s="63">
        <v>41761</v>
      </c>
      <c r="I122" s="63">
        <v>41760</v>
      </c>
      <c r="J122" s="63">
        <v>41762</v>
      </c>
      <c r="K122" s="63">
        <v>41763</v>
      </c>
    </row>
    <row r="123" spans="1:11" ht="16.5" hidden="1">
      <c r="A123" s="950" t="s">
        <v>207</v>
      </c>
      <c r="B123" s="951"/>
      <c r="C123" s="87">
        <v>1409</v>
      </c>
      <c r="D123" s="38">
        <f t="shared" ref="D123:K129" si="13">D122+7</f>
        <v>41758</v>
      </c>
      <c r="E123" s="63">
        <f t="shared" si="13"/>
        <v>41763</v>
      </c>
      <c r="F123" s="63">
        <f t="shared" si="13"/>
        <v>41765</v>
      </c>
      <c r="G123" s="63"/>
      <c r="H123" s="63">
        <f t="shared" si="13"/>
        <v>41768</v>
      </c>
      <c r="I123" s="63">
        <f t="shared" si="13"/>
        <v>41767</v>
      </c>
      <c r="J123" s="63">
        <f t="shared" si="13"/>
        <v>41769</v>
      </c>
      <c r="K123" s="63">
        <f t="shared" si="13"/>
        <v>41770</v>
      </c>
    </row>
    <row r="124" spans="1:11" ht="16.5" hidden="1">
      <c r="A124" s="950" t="s">
        <v>85</v>
      </c>
      <c r="B124" s="951"/>
      <c r="C124" s="87">
        <v>1411</v>
      </c>
      <c r="D124" s="38">
        <f t="shared" si="13"/>
        <v>41765</v>
      </c>
      <c r="E124" s="63">
        <f t="shared" si="13"/>
        <v>41770</v>
      </c>
      <c r="F124" s="63">
        <f t="shared" si="13"/>
        <v>41772</v>
      </c>
      <c r="G124" s="63"/>
      <c r="H124" s="63">
        <f t="shared" si="13"/>
        <v>41775</v>
      </c>
      <c r="I124" s="63">
        <f t="shared" si="13"/>
        <v>41774</v>
      </c>
      <c r="J124" s="63">
        <f t="shared" si="13"/>
        <v>41776</v>
      </c>
      <c r="K124" s="63">
        <f t="shared" si="13"/>
        <v>41777</v>
      </c>
    </row>
    <row r="125" spans="1:11" ht="16.5" hidden="1">
      <c r="A125" s="950" t="s">
        <v>110</v>
      </c>
      <c r="B125" s="951"/>
      <c r="C125" s="87">
        <v>1411</v>
      </c>
      <c r="D125" s="38">
        <f t="shared" si="13"/>
        <v>41772</v>
      </c>
      <c r="E125" s="63">
        <f t="shared" si="13"/>
        <v>41777</v>
      </c>
      <c r="F125" s="63">
        <f t="shared" si="13"/>
        <v>41779</v>
      </c>
      <c r="G125" s="63"/>
      <c r="H125" s="63">
        <f t="shared" si="13"/>
        <v>41782</v>
      </c>
      <c r="I125" s="63">
        <f t="shared" si="13"/>
        <v>41781</v>
      </c>
      <c r="J125" s="63">
        <f t="shared" si="13"/>
        <v>41783</v>
      </c>
      <c r="K125" s="63">
        <f t="shared" si="13"/>
        <v>41784</v>
      </c>
    </row>
    <row r="126" spans="1:11" ht="16.5" hidden="1">
      <c r="A126" s="950" t="s">
        <v>393</v>
      </c>
      <c r="B126" s="951"/>
      <c r="C126" s="87">
        <v>1411</v>
      </c>
      <c r="D126" s="38">
        <f t="shared" si="13"/>
        <v>41779</v>
      </c>
      <c r="E126" s="63">
        <f t="shared" si="13"/>
        <v>41784</v>
      </c>
      <c r="F126" s="63">
        <f t="shared" si="13"/>
        <v>41786</v>
      </c>
      <c r="G126" s="63"/>
      <c r="H126" s="63">
        <f t="shared" si="13"/>
        <v>41789</v>
      </c>
      <c r="I126" s="63">
        <f t="shared" si="13"/>
        <v>41788</v>
      </c>
      <c r="J126" s="63">
        <f t="shared" si="13"/>
        <v>41790</v>
      </c>
      <c r="K126" s="63">
        <f t="shared" si="13"/>
        <v>41791</v>
      </c>
    </row>
    <row r="127" spans="1:11" ht="16.5" hidden="1">
      <c r="A127" s="950" t="s">
        <v>207</v>
      </c>
      <c r="B127" s="951"/>
      <c r="C127" s="87">
        <f>C123+2</f>
        <v>1411</v>
      </c>
      <c r="D127" s="38">
        <f t="shared" si="13"/>
        <v>41786</v>
      </c>
      <c r="E127" s="63">
        <f t="shared" si="13"/>
        <v>41791</v>
      </c>
      <c r="F127" s="63">
        <f t="shared" si="13"/>
        <v>41793</v>
      </c>
      <c r="G127" s="63"/>
      <c r="H127" s="63">
        <f t="shared" si="13"/>
        <v>41796</v>
      </c>
      <c r="I127" s="63">
        <f t="shared" si="13"/>
        <v>41795</v>
      </c>
      <c r="J127" s="63">
        <f t="shared" si="13"/>
        <v>41797</v>
      </c>
      <c r="K127" s="63">
        <f t="shared" si="13"/>
        <v>41798</v>
      </c>
    </row>
    <row r="128" spans="1:11" ht="16.5" hidden="1">
      <c r="A128" s="950" t="s">
        <v>85</v>
      </c>
      <c r="B128" s="951"/>
      <c r="C128" s="87">
        <f t="shared" ref="C128:C136" si="14">C124+2</f>
        <v>1413</v>
      </c>
      <c r="D128" s="38">
        <f t="shared" si="13"/>
        <v>41793</v>
      </c>
      <c r="E128" s="63">
        <f t="shared" si="13"/>
        <v>41798</v>
      </c>
      <c r="F128" s="63">
        <f t="shared" si="13"/>
        <v>41800</v>
      </c>
      <c r="G128" s="63"/>
      <c r="H128" s="63">
        <f t="shared" si="13"/>
        <v>41803</v>
      </c>
      <c r="I128" s="63">
        <f t="shared" si="13"/>
        <v>41802</v>
      </c>
      <c r="J128" s="63">
        <f t="shared" si="13"/>
        <v>41804</v>
      </c>
      <c r="K128" s="63">
        <f t="shared" si="13"/>
        <v>41805</v>
      </c>
    </row>
    <row r="129" spans="1:11" ht="16.5" hidden="1">
      <c r="A129" s="950" t="s">
        <v>110</v>
      </c>
      <c r="B129" s="951"/>
      <c r="C129" s="87">
        <f t="shared" si="14"/>
        <v>1413</v>
      </c>
      <c r="D129" s="38">
        <f t="shared" si="13"/>
        <v>41800</v>
      </c>
      <c r="E129" s="63">
        <f t="shared" si="13"/>
        <v>41805</v>
      </c>
      <c r="F129" s="63">
        <f t="shared" si="13"/>
        <v>41807</v>
      </c>
      <c r="G129" s="63"/>
      <c r="H129" s="63">
        <f t="shared" si="13"/>
        <v>41810</v>
      </c>
      <c r="I129" s="63">
        <f t="shared" si="13"/>
        <v>41809</v>
      </c>
      <c r="J129" s="63">
        <f t="shared" si="13"/>
        <v>41811</v>
      </c>
      <c r="K129" s="63">
        <f t="shared" si="13"/>
        <v>41812</v>
      </c>
    </row>
    <row r="130" spans="1:11" ht="16.5" hidden="1">
      <c r="A130" s="950" t="s">
        <v>393</v>
      </c>
      <c r="B130" s="951"/>
      <c r="C130" s="87">
        <f t="shared" si="14"/>
        <v>1413</v>
      </c>
      <c r="D130" s="38">
        <f>D129+7</f>
        <v>41807</v>
      </c>
      <c r="E130" s="160">
        <v>41816</v>
      </c>
      <c r="F130" s="165">
        <v>41815</v>
      </c>
      <c r="G130" s="165"/>
      <c r="H130" s="160" t="s">
        <v>36</v>
      </c>
      <c r="I130" s="160">
        <f>I129+7</f>
        <v>41816</v>
      </c>
      <c r="J130" s="160" t="s">
        <v>36</v>
      </c>
      <c r="K130" s="160" t="s">
        <v>36</v>
      </c>
    </row>
    <row r="131" spans="1:11" ht="16.5" hidden="1">
      <c r="A131" s="950" t="s">
        <v>409</v>
      </c>
      <c r="B131" s="951"/>
      <c r="C131" s="87">
        <f t="shared" si="14"/>
        <v>1413</v>
      </c>
      <c r="D131" s="38">
        <f>D130+7</f>
        <v>41814</v>
      </c>
      <c r="E131" s="63">
        <v>41819</v>
      </c>
      <c r="F131" s="63">
        <v>41821</v>
      </c>
      <c r="G131" s="63"/>
      <c r="H131" s="63">
        <v>41824</v>
      </c>
      <c r="I131" s="63">
        <v>41823</v>
      </c>
      <c r="J131" s="63">
        <v>41825</v>
      </c>
      <c r="K131" s="63">
        <v>41826</v>
      </c>
    </row>
    <row r="132" spans="1:11" ht="16.5" hidden="1">
      <c r="A132" s="950" t="s">
        <v>85</v>
      </c>
      <c r="B132" s="951"/>
      <c r="C132" s="87">
        <f t="shared" si="14"/>
        <v>1415</v>
      </c>
      <c r="D132" s="38">
        <f t="shared" ref="D132:K147" si="15">D131+7</f>
        <v>41821</v>
      </c>
      <c r="E132" s="63">
        <f t="shared" si="15"/>
        <v>41826</v>
      </c>
      <c r="F132" s="63">
        <f t="shared" si="15"/>
        <v>41828</v>
      </c>
      <c r="G132" s="63"/>
      <c r="H132" s="63">
        <f t="shared" si="15"/>
        <v>41831</v>
      </c>
      <c r="I132" s="63">
        <f t="shared" si="15"/>
        <v>41830</v>
      </c>
      <c r="J132" s="63">
        <f t="shared" si="15"/>
        <v>41832</v>
      </c>
      <c r="K132" s="63">
        <f t="shared" si="15"/>
        <v>41833</v>
      </c>
    </row>
    <row r="133" spans="1:11" ht="16.5" hidden="1">
      <c r="A133" s="950" t="s">
        <v>393</v>
      </c>
      <c r="B133" s="951"/>
      <c r="C133" s="87">
        <f t="shared" si="14"/>
        <v>1415</v>
      </c>
      <c r="D133" s="38">
        <f t="shared" si="15"/>
        <v>41828</v>
      </c>
      <c r="E133" s="63">
        <f t="shared" si="15"/>
        <v>41833</v>
      </c>
      <c r="F133" s="63">
        <f t="shared" si="15"/>
        <v>41835</v>
      </c>
      <c r="G133" s="63"/>
      <c r="H133" s="63">
        <f t="shared" si="15"/>
        <v>41838</v>
      </c>
      <c r="I133" s="63">
        <f t="shared" si="15"/>
        <v>41837</v>
      </c>
      <c r="J133" s="63">
        <f t="shared" si="15"/>
        <v>41839</v>
      </c>
      <c r="K133" s="63">
        <f t="shared" si="15"/>
        <v>41840</v>
      </c>
    </row>
    <row r="134" spans="1:11" ht="16.5" hidden="1">
      <c r="A134" s="950" t="s">
        <v>89</v>
      </c>
      <c r="B134" s="951"/>
      <c r="C134" s="87">
        <v>1417</v>
      </c>
      <c r="D134" s="38">
        <f t="shared" si="15"/>
        <v>41835</v>
      </c>
      <c r="E134" s="63">
        <f t="shared" si="15"/>
        <v>41840</v>
      </c>
      <c r="F134" s="63">
        <f t="shared" si="15"/>
        <v>41842</v>
      </c>
      <c r="G134" s="63"/>
      <c r="H134" s="63">
        <f t="shared" si="15"/>
        <v>41845</v>
      </c>
      <c r="I134" s="63">
        <f t="shared" si="15"/>
        <v>41844</v>
      </c>
      <c r="J134" s="63">
        <f t="shared" si="15"/>
        <v>41846</v>
      </c>
      <c r="K134" s="63">
        <f t="shared" si="15"/>
        <v>41847</v>
      </c>
    </row>
    <row r="135" spans="1:11" ht="16.5" hidden="1">
      <c r="A135" s="950" t="s">
        <v>207</v>
      </c>
      <c r="B135" s="951"/>
      <c r="C135" s="87">
        <v>1427</v>
      </c>
      <c r="D135" s="38">
        <f t="shared" si="15"/>
        <v>41842</v>
      </c>
      <c r="E135" s="63">
        <f t="shared" si="15"/>
        <v>41847</v>
      </c>
      <c r="F135" s="63">
        <f t="shared" si="15"/>
        <v>41849</v>
      </c>
      <c r="G135" s="63"/>
      <c r="H135" s="63">
        <f t="shared" si="15"/>
        <v>41852</v>
      </c>
      <c r="I135" s="63">
        <f t="shared" si="15"/>
        <v>41851</v>
      </c>
      <c r="J135" s="63">
        <f t="shared" si="15"/>
        <v>41853</v>
      </c>
      <c r="K135" s="63">
        <f t="shared" si="15"/>
        <v>41854</v>
      </c>
    </row>
    <row r="136" spans="1:11" ht="16.5" hidden="1">
      <c r="A136" s="950" t="s">
        <v>128</v>
      </c>
      <c r="B136" s="951"/>
      <c r="C136" s="87">
        <f t="shared" si="14"/>
        <v>1417</v>
      </c>
      <c r="D136" s="38">
        <f t="shared" si="15"/>
        <v>41849</v>
      </c>
      <c r="E136" s="63">
        <f t="shared" si="15"/>
        <v>41854</v>
      </c>
      <c r="F136" s="63">
        <f t="shared" si="15"/>
        <v>41856</v>
      </c>
      <c r="G136" s="63"/>
      <c r="H136" s="63">
        <f t="shared" si="15"/>
        <v>41859</v>
      </c>
      <c r="I136" s="63">
        <f t="shared" si="15"/>
        <v>41858</v>
      </c>
      <c r="J136" s="63">
        <f t="shared" si="15"/>
        <v>41860</v>
      </c>
      <c r="K136" s="63">
        <f t="shared" si="15"/>
        <v>41861</v>
      </c>
    </row>
    <row r="137" spans="1:11" ht="16.5" hidden="1">
      <c r="A137" s="950" t="s">
        <v>109</v>
      </c>
      <c r="B137" s="951"/>
      <c r="C137" s="87">
        <v>1419</v>
      </c>
      <c r="D137" s="38">
        <f t="shared" si="15"/>
        <v>41856</v>
      </c>
      <c r="E137" s="63">
        <f t="shared" si="15"/>
        <v>41861</v>
      </c>
      <c r="F137" s="63">
        <f t="shared" si="15"/>
        <v>41863</v>
      </c>
      <c r="G137" s="63"/>
      <c r="H137" s="63">
        <f t="shared" si="15"/>
        <v>41866</v>
      </c>
      <c r="I137" s="63">
        <f t="shared" si="15"/>
        <v>41865</v>
      </c>
      <c r="J137" s="63">
        <f t="shared" si="15"/>
        <v>41867</v>
      </c>
      <c r="K137" s="63">
        <f t="shared" si="15"/>
        <v>41868</v>
      </c>
    </row>
    <row r="138" spans="1:11" ht="16.5" hidden="1">
      <c r="A138" s="950" t="s">
        <v>217</v>
      </c>
      <c r="B138" s="951"/>
      <c r="C138" s="87">
        <v>1417</v>
      </c>
      <c r="D138" s="38">
        <f t="shared" si="15"/>
        <v>41863</v>
      </c>
      <c r="E138" s="63">
        <f t="shared" si="15"/>
        <v>41868</v>
      </c>
      <c r="F138" s="63">
        <f t="shared" si="15"/>
        <v>41870</v>
      </c>
      <c r="G138" s="63"/>
      <c r="H138" s="63">
        <f t="shared" si="15"/>
        <v>41873</v>
      </c>
      <c r="I138" s="63">
        <f t="shared" si="15"/>
        <v>41872</v>
      </c>
      <c r="J138" s="63">
        <f t="shared" si="15"/>
        <v>41874</v>
      </c>
      <c r="K138" s="63">
        <f t="shared" si="15"/>
        <v>41875</v>
      </c>
    </row>
    <row r="139" spans="1:11" ht="16.5" hidden="1">
      <c r="A139" s="988" t="s">
        <v>85</v>
      </c>
      <c r="B139" s="989"/>
      <c r="C139" s="171">
        <v>1419</v>
      </c>
      <c r="D139" s="38">
        <f t="shared" si="15"/>
        <v>41870</v>
      </c>
      <c r="E139" s="63">
        <f t="shared" si="15"/>
        <v>41875</v>
      </c>
      <c r="F139" s="63">
        <f t="shared" si="15"/>
        <v>41877</v>
      </c>
      <c r="G139" s="63"/>
      <c r="H139" s="63">
        <f t="shared" si="15"/>
        <v>41880</v>
      </c>
      <c r="I139" s="63">
        <f t="shared" si="15"/>
        <v>41879</v>
      </c>
      <c r="J139" s="63">
        <f t="shared" si="15"/>
        <v>41881</v>
      </c>
      <c r="K139" s="63">
        <f t="shared" si="15"/>
        <v>41882</v>
      </c>
    </row>
    <row r="140" spans="1:11" ht="16.5" hidden="1">
      <c r="A140" s="988" t="s">
        <v>110</v>
      </c>
      <c r="B140" s="989"/>
      <c r="C140" s="171">
        <f>C136+2</f>
        <v>1419</v>
      </c>
      <c r="D140" s="38">
        <f t="shared" si="15"/>
        <v>41877</v>
      </c>
      <c r="E140" s="63">
        <f t="shared" si="15"/>
        <v>41882</v>
      </c>
      <c r="F140" s="63">
        <f t="shared" si="15"/>
        <v>41884</v>
      </c>
      <c r="G140" s="63"/>
      <c r="H140" s="63">
        <f t="shared" si="15"/>
        <v>41887</v>
      </c>
      <c r="I140" s="63">
        <f t="shared" si="15"/>
        <v>41886</v>
      </c>
      <c r="J140" s="63">
        <f t="shared" si="15"/>
        <v>41888</v>
      </c>
      <c r="K140" s="63">
        <f t="shared" si="15"/>
        <v>41889</v>
      </c>
    </row>
    <row r="141" spans="1:11" ht="16.5" hidden="1">
      <c r="A141" s="950" t="s">
        <v>109</v>
      </c>
      <c r="B141" s="951"/>
      <c r="C141" s="87">
        <f>C137+2</f>
        <v>1421</v>
      </c>
      <c r="D141" s="38">
        <f t="shared" si="15"/>
        <v>41884</v>
      </c>
      <c r="E141" s="63">
        <f t="shared" si="15"/>
        <v>41889</v>
      </c>
      <c r="F141" s="63">
        <f t="shared" si="15"/>
        <v>41891</v>
      </c>
      <c r="G141" s="63"/>
      <c r="H141" s="63">
        <f t="shared" si="15"/>
        <v>41894</v>
      </c>
      <c r="I141" s="63">
        <f t="shared" si="15"/>
        <v>41893</v>
      </c>
      <c r="J141" s="63">
        <f t="shared" si="15"/>
        <v>41895</v>
      </c>
      <c r="K141" s="63">
        <f t="shared" si="15"/>
        <v>41896</v>
      </c>
    </row>
    <row r="142" spans="1:11" ht="16.5" hidden="1">
      <c r="A142" s="950" t="s">
        <v>393</v>
      </c>
      <c r="B142" s="951"/>
      <c r="C142" s="87">
        <f>C138+2</f>
        <v>1419</v>
      </c>
      <c r="D142" s="38">
        <f t="shared" si="15"/>
        <v>41891</v>
      </c>
      <c r="E142" s="63">
        <f t="shared" si="15"/>
        <v>41896</v>
      </c>
      <c r="F142" s="63">
        <f t="shared" si="15"/>
        <v>41898</v>
      </c>
      <c r="G142" s="63"/>
      <c r="H142" s="63">
        <f t="shared" si="15"/>
        <v>41901</v>
      </c>
      <c r="I142" s="63">
        <f t="shared" si="15"/>
        <v>41900</v>
      </c>
      <c r="J142" s="63">
        <f t="shared" si="15"/>
        <v>41902</v>
      </c>
      <c r="K142" s="63">
        <f t="shared" si="15"/>
        <v>41903</v>
      </c>
    </row>
    <row r="143" spans="1:11" ht="16.5" hidden="1">
      <c r="A143" s="950" t="s">
        <v>232</v>
      </c>
      <c r="B143" s="951"/>
      <c r="C143" s="87">
        <v>1419</v>
      </c>
      <c r="D143" s="38">
        <f t="shared" si="15"/>
        <v>41898</v>
      </c>
      <c r="E143" s="63">
        <f t="shared" si="15"/>
        <v>41903</v>
      </c>
      <c r="F143" s="63">
        <f t="shared" si="15"/>
        <v>41905</v>
      </c>
      <c r="G143" s="63"/>
      <c r="H143" s="63">
        <f t="shared" si="15"/>
        <v>41908</v>
      </c>
      <c r="I143" s="63">
        <f t="shared" si="15"/>
        <v>41907</v>
      </c>
      <c r="J143" s="63">
        <f t="shared" si="15"/>
        <v>41909</v>
      </c>
      <c r="K143" s="63">
        <f t="shared" si="15"/>
        <v>41910</v>
      </c>
    </row>
    <row r="144" spans="1:11" ht="16.5" hidden="1">
      <c r="A144" s="990" t="s">
        <v>85</v>
      </c>
      <c r="B144" s="991"/>
      <c r="C144" s="175">
        <v>1421</v>
      </c>
      <c r="D144" s="38">
        <f t="shared" si="15"/>
        <v>41905</v>
      </c>
      <c r="E144" s="63">
        <f t="shared" si="15"/>
        <v>41910</v>
      </c>
      <c r="F144" s="63">
        <f t="shared" si="15"/>
        <v>41912</v>
      </c>
      <c r="G144" s="63"/>
      <c r="H144" s="63">
        <f t="shared" si="15"/>
        <v>41915</v>
      </c>
      <c r="I144" s="63">
        <f t="shared" si="15"/>
        <v>41914</v>
      </c>
      <c r="J144" s="63">
        <f t="shared" si="15"/>
        <v>41916</v>
      </c>
      <c r="K144" s="63">
        <f t="shared" si="15"/>
        <v>41917</v>
      </c>
    </row>
    <row r="145" spans="1:11" ht="16.5" hidden="1">
      <c r="A145" s="990" t="s">
        <v>109</v>
      </c>
      <c r="B145" s="991"/>
      <c r="C145" s="175">
        <v>1423</v>
      </c>
      <c r="D145" s="38">
        <f t="shared" si="15"/>
        <v>41912</v>
      </c>
      <c r="E145" s="63">
        <f t="shared" si="15"/>
        <v>41917</v>
      </c>
      <c r="F145" s="63">
        <f t="shared" si="15"/>
        <v>41919</v>
      </c>
      <c r="G145" s="63"/>
      <c r="H145" s="63">
        <f t="shared" si="15"/>
        <v>41922</v>
      </c>
      <c r="I145" s="63">
        <f t="shared" si="15"/>
        <v>41921</v>
      </c>
      <c r="J145" s="63">
        <f t="shared" si="15"/>
        <v>41923</v>
      </c>
      <c r="K145" s="63">
        <f t="shared" si="15"/>
        <v>41924</v>
      </c>
    </row>
    <row r="146" spans="1:11" ht="16.5" hidden="1">
      <c r="A146" s="950" t="s">
        <v>128</v>
      </c>
      <c r="B146" s="951"/>
      <c r="C146" s="87" t="s">
        <v>447</v>
      </c>
      <c r="D146" s="38">
        <f t="shared" si="15"/>
        <v>41919</v>
      </c>
      <c r="E146" s="63">
        <f t="shared" si="15"/>
        <v>41924</v>
      </c>
      <c r="F146" s="63">
        <f t="shared" si="15"/>
        <v>41926</v>
      </c>
      <c r="G146" s="63"/>
      <c r="H146" s="63">
        <f t="shared" si="15"/>
        <v>41929</v>
      </c>
      <c r="I146" s="63">
        <f t="shared" si="15"/>
        <v>41928</v>
      </c>
      <c r="J146" s="63">
        <f t="shared" si="15"/>
        <v>41930</v>
      </c>
      <c r="K146" s="63">
        <f t="shared" si="15"/>
        <v>41931</v>
      </c>
    </row>
    <row r="147" spans="1:11" ht="16.5" hidden="1">
      <c r="A147" s="950" t="s">
        <v>393</v>
      </c>
      <c r="B147" s="951"/>
      <c r="C147" s="87">
        <f>C143+2</f>
        <v>1421</v>
      </c>
      <c r="D147" s="38">
        <f t="shared" si="15"/>
        <v>41926</v>
      </c>
      <c r="E147" s="63">
        <f t="shared" si="15"/>
        <v>41931</v>
      </c>
      <c r="F147" s="63">
        <f t="shared" si="15"/>
        <v>41933</v>
      </c>
      <c r="G147" s="63"/>
      <c r="H147" s="63">
        <f t="shared" si="15"/>
        <v>41936</v>
      </c>
      <c r="I147" s="63">
        <f t="shared" si="15"/>
        <v>41935</v>
      </c>
      <c r="J147" s="63">
        <f t="shared" si="15"/>
        <v>41937</v>
      </c>
      <c r="K147" s="63">
        <f t="shared" si="15"/>
        <v>41938</v>
      </c>
    </row>
    <row r="148" spans="1:11" ht="16.5" hidden="1">
      <c r="A148" s="950" t="s">
        <v>89</v>
      </c>
      <c r="B148" s="951"/>
      <c r="C148" s="87" t="s">
        <v>448</v>
      </c>
      <c r="D148" s="38">
        <f t="shared" ref="D148:K158" si="16">D147+7</f>
        <v>41933</v>
      </c>
      <c r="E148" s="63">
        <f t="shared" si="16"/>
        <v>41938</v>
      </c>
      <c r="F148" s="63">
        <f t="shared" si="16"/>
        <v>41940</v>
      </c>
      <c r="G148" s="63"/>
      <c r="H148" s="63">
        <f t="shared" si="16"/>
        <v>41943</v>
      </c>
      <c r="I148" s="63">
        <f t="shared" si="16"/>
        <v>41942</v>
      </c>
      <c r="J148" s="63">
        <f t="shared" si="16"/>
        <v>41944</v>
      </c>
      <c r="K148" s="63">
        <f t="shared" si="16"/>
        <v>41945</v>
      </c>
    </row>
    <row r="149" spans="1:11" ht="16.5" hidden="1">
      <c r="A149" s="950" t="s">
        <v>145</v>
      </c>
      <c r="B149" s="951"/>
      <c r="C149" s="87" t="s">
        <v>442</v>
      </c>
      <c r="D149" s="38">
        <f t="shared" si="16"/>
        <v>41940</v>
      </c>
      <c r="E149" s="63">
        <f t="shared" si="16"/>
        <v>41945</v>
      </c>
      <c r="F149" s="63">
        <f t="shared" si="16"/>
        <v>41947</v>
      </c>
      <c r="G149" s="63"/>
      <c r="H149" s="63">
        <f t="shared" si="16"/>
        <v>41950</v>
      </c>
      <c r="I149" s="63">
        <f t="shared" si="16"/>
        <v>41949</v>
      </c>
      <c r="J149" s="63">
        <f t="shared" si="16"/>
        <v>41951</v>
      </c>
      <c r="K149" s="63">
        <f t="shared" si="16"/>
        <v>41952</v>
      </c>
    </row>
    <row r="150" spans="1:11" ht="16.5" hidden="1">
      <c r="A150" s="950" t="s">
        <v>216</v>
      </c>
      <c r="B150" s="951"/>
      <c r="C150" s="87" t="s">
        <v>442</v>
      </c>
      <c r="D150" s="38">
        <f t="shared" si="16"/>
        <v>41947</v>
      </c>
      <c r="E150" s="63">
        <f t="shared" si="16"/>
        <v>41952</v>
      </c>
      <c r="F150" s="63">
        <f t="shared" si="16"/>
        <v>41954</v>
      </c>
      <c r="G150" s="63"/>
      <c r="H150" s="63">
        <f t="shared" si="16"/>
        <v>41957</v>
      </c>
      <c r="I150" s="63">
        <f t="shared" si="16"/>
        <v>41956</v>
      </c>
      <c r="J150" s="63">
        <f t="shared" si="16"/>
        <v>41958</v>
      </c>
      <c r="K150" s="63">
        <f t="shared" si="16"/>
        <v>41959</v>
      </c>
    </row>
    <row r="151" spans="1:11" ht="16.5" hidden="1">
      <c r="A151" s="986" t="s">
        <v>190</v>
      </c>
      <c r="B151" s="987"/>
      <c r="C151" s="184">
        <f>C142</f>
        <v>1419</v>
      </c>
      <c r="D151" s="38">
        <f t="shared" si="16"/>
        <v>41954</v>
      </c>
      <c r="E151" s="63">
        <f t="shared" si="16"/>
        <v>41959</v>
      </c>
      <c r="F151" s="63">
        <f t="shared" si="16"/>
        <v>41961</v>
      </c>
      <c r="G151" s="63"/>
      <c r="H151" s="63">
        <f t="shared" si="16"/>
        <v>41964</v>
      </c>
      <c r="I151" s="63">
        <f t="shared" si="16"/>
        <v>41963</v>
      </c>
      <c r="J151" s="63">
        <f t="shared" si="16"/>
        <v>41965</v>
      </c>
      <c r="K151" s="63">
        <f t="shared" si="16"/>
        <v>41966</v>
      </c>
    </row>
    <row r="152" spans="1:11" ht="16.5" hidden="1">
      <c r="A152" s="956" t="s">
        <v>89</v>
      </c>
      <c r="B152" s="957"/>
      <c r="C152" s="91" t="s">
        <v>455</v>
      </c>
      <c r="D152" s="38">
        <f t="shared" si="16"/>
        <v>41961</v>
      </c>
      <c r="E152" s="63">
        <f t="shared" si="16"/>
        <v>41966</v>
      </c>
      <c r="F152" s="63">
        <f t="shared" si="16"/>
        <v>41968</v>
      </c>
      <c r="G152" s="63"/>
      <c r="H152" s="63">
        <f t="shared" si="16"/>
        <v>41971</v>
      </c>
      <c r="I152" s="63">
        <f t="shared" si="16"/>
        <v>41970</v>
      </c>
      <c r="J152" s="63">
        <f t="shared" si="16"/>
        <v>41972</v>
      </c>
      <c r="K152" s="63">
        <f t="shared" si="16"/>
        <v>41973</v>
      </c>
    </row>
    <row r="153" spans="1:11" ht="16.5" hidden="1">
      <c r="A153" s="956" t="s">
        <v>232</v>
      </c>
      <c r="B153" s="957"/>
      <c r="C153" s="91" t="s">
        <v>447</v>
      </c>
      <c r="D153" s="38">
        <f t="shared" si="16"/>
        <v>41968</v>
      </c>
      <c r="E153" s="63">
        <f t="shared" si="16"/>
        <v>41973</v>
      </c>
      <c r="F153" s="63">
        <f t="shared" si="16"/>
        <v>41975</v>
      </c>
      <c r="G153" s="63"/>
      <c r="H153" s="63">
        <f t="shared" si="16"/>
        <v>41978</v>
      </c>
      <c r="I153" s="63">
        <f t="shared" si="16"/>
        <v>41977</v>
      </c>
      <c r="J153" s="63">
        <f t="shared" si="16"/>
        <v>41979</v>
      </c>
      <c r="K153" s="63">
        <f t="shared" si="16"/>
        <v>41980</v>
      </c>
    </row>
    <row r="154" spans="1:11" ht="16.5" hidden="1">
      <c r="A154" s="952" t="s">
        <v>216</v>
      </c>
      <c r="B154" s="953"/>
      <c r="C154" s="181" t="s">
        <v>447</v>
      </c>
      <c r="D154" s="38">
        <f t="shared" si="16"/>
        <v>41975</v>
      </c>
      <c r="E154" s="63">
        <f t="shared" si="16"/>
        <v>41980</v>
      </c>
      <c r="F154" s="63">
        <f t="shared" si="16"/>
        <v>41982</v>
      </c>
      <c r="G154" s="63"/>
      <c r="H154" s="63">
        <f t="shared" si="16"/>
        <v>41985</v>
      </c>
      <c r="I154" s="63">
        <f t="shared" si="16"/>
        <v>41984</v>
      </c>
      <c r="J154" s="63">
        <f t="shared" si="16"/>
        <v>41986</v>
      </c>
      <c r="K154" s="63">
        <f t="shared" si="16"/>
        <v>41987</v>
      </c>
    </row>
    <row r="155" spans="1:11" ht="16.5" hidden="1">
      <c r="A155" s="952" t="s">
        <v>190</v>
      </c>
      <c r="B155" s="953"/>
      <c r="C155" s="181" t="s">
        <v>442</v>
      </c>
      <c r="D155" s="38">
        <f t="shared" si="16"/>
        <v>41982</v>
      </c>
      <c r="E155" s="63">
        <f t="shared" si="16"/>
        <v>41987</v>
      </c>
      <c r="F155" s="63">
        <f t="shared" si="16"/>
        <v>41989</v>
      </c>
      <c r="G155" s="63"/>
      <c r="H155" s="63">
        <f t="shared" si="16"/>
        <v>41992</v>
      </c>
      <c r="I155" s="63">
        <f t="shared" si="16"/>
        <v>41991</v>
      </c>
      <c r="J155" s="63">
        <f t="shared" si="16"/>
        <v>41993</v>
      </c>
      <c r="K155" s="63">
        <f t="shared" si="16"/>
        <v>41994</v>
      </c>
    </row>
    <row r="156" spans="1:11" ht="16.5" hidden="1">
      <c r="A156" s="952" t="s">
        <v>89</v>
      </c>
      <c r="B156" s="953"/>
      <c r="C156" s="181" t="s">
        <v>471</v>
      </c>
      <c r="D156" s="38">
        <f t="shared" si="16"/>
        <v>41989</v>
      </c>
      <c r="E156" s="63">
        <f t="shared" si="16"/>
        <v>41994</v>
      </c>
      <c r="F156" s="63">
        <f t="shared" si="16"/>
        <v>41996</v>
      </c>
      <c r="G156" s="63"/>
      <c r="H156" s="63">
        <f t="shared" si="16"/>
        <v>41999</v>
      </c>
      <c r="I156" s="63">
        <f t="shared" si="16"/>
        <v>41998</v>
      </c>
      <c r="J156" s="63">
        <f t="shared" si="16"/>
        <v>42000</v>
      </c>
      <c r="K156" s="63">
        <f t="shared" si="16"/>
        <v>42001</v>
      </c>
    </row>
    <row r="157" spans="1:11" ht="16.5" hidden="1">
      <c r="A157" s="952" t="s">
        <v>128</v>
      </c>
      <c r="B157" s="953"/>
      <c r="C157" s="181" t="s">
        <v>471</v>
      </c>
      <c r="D157" s="38">
        <f t="shared" si="16"/>
        <v>41996</v>
      </c>
      <c r="E157" s="63">
        <f t="shared" si="16"/>
        <v>42001</v>
      </c>
      <c r="F157" s="63">
        <f t="shared" si="16"/>
        <v>42003</v>
      </c>
      <c r="G157" s="63"/>
      <c r="H157" s="63" t="s">
        <v>36</v>
      </c>
      <c r="I157" s="63">
        <f t="shared" ref="I157:I168" si="17">I156+7</f>
        <v>42005</v>
      </c>
      <c r="J157" s="63" t="s">
        <v>36</v>
      </c>
      <c r="K157" s="63" t="s">
        <v>36</v>
      </c>
    </row>
    <row r="158" spans="1:11" ht="16.5" hidden="1">
      <c r="A158" s="952" t="s">
        <v>480</v>
      </c>
      <c r="B158" s="953"/>
      <c r="C158" s="181" t="s">
        <v>472</v>
      </c>
      <c r="D158" s="38">
        <f t="shared" si="16"/>
        <v>42003</v>
      </c>
      <c r="E158" s="63">
        <f t="shared" si="16"/>
        <v>42008</v>
      </c>
      <c r="F158" s="63">
        <f t="shared" si="16"/>
        <v>42010</v>
      </c>
      <c r="G158" s="63"/>
      <c r="H158" s="63" t="s">
        <v>36</v>
      </c>
      <c r="I158" s="63">
        <f t="shared" si="17"/>
        <v>42012</v>
      </c>
      <c r="J158" s="63" t="s">
        <v>36</v>
      </c>
      <c r="K158" s="63" t="s">
        <v>36</v>
      </c>
    </row>
    <row r="159" spans="1:11" ht="16.5" hidden="1">
      <c r="A159" s="952" t="s">
        <v>512</v>
      </c>
      <c r="B159" s="953"/>
      <c r="C159" s="181" t="s">
        <v>513</v>
      </c>
      <c r="D159" s="38">
        <v>42090</v>
      </c>
      <c r="E159" s="63">
        <f t="shared" ref="E159:E164" si="18">D159+2</f>
        <v>42092</v>
      </c>
      <c r="F159" s="63">
        <f t="shared" ref="F159:F164" si="19">D159+10</f>
        <v>42100</v>
      </c>
      <c r="G159" s="63">
        <f t="shared" ref="G159:G164" si="20">D159+13</f>
        <v>42103</v>
      </c>
      <c r="H159" s="63">
        <f t="shared" ref="H159:H164" si="21">D159+15</f>
        <v>42105</v>
      </c>
      <c r="I159" s="63">
        <f t="shared" si="17"/>
        <v>42019</v>
      </c>
      <c r="J159" s="63">
        <f t="shared" ref="J159:J164" si="22">D159+17</f>
        <v>42107</v>
      </c>
      <c r="K159" s="63">
        <f t="shared" ref="K159:K164" si="23">D159+18</f>
        <v>42108</v>
      </c>
    </row>
    <row r="160" spans="1:11" ht="16.5" hidden="1">
      <c r="A160" s="952" t="s">
        <v>535</v>
      </c>
      <c r="B160" s="953"/>
      <c r="C160" s="181" t="s">
        <v>529</v>
      </c>
      <c r="D160" s="38">
        <f t="shared" ref="D160:D168" si="24">D159+7</f>
        <v>42097</v>
      </c>
      <c r="E160" s="63">
        <f t="shared" si="18"/>
        <v>42099</v>
      </c>
      <c r="F160" s="63">
        <f t="shared" si="19"/>
        <v>42107</v>
      </c>
      <c r="G160" s="63">
        <f t="shared" si="20"/>
        <v>42110</v>
      </c>
      <c r="H160" s="63">
        <f t="shared" si="21"/>
        <v>42112</v>
      </c>
      <c r="I160" s="63">
        <f t="shared" si="17"/>
        <v>42026</v>
      </c>
      <c r="J160" s="63">
        <f t="shared" si="22"/>
        <v>42114</v>
      </c>
      <c r="K160" s="63">
        <f t="shared" si="23"/>
        <v>42115</v>
      </c>
    </row>
    <row r="161" spans="1:11" ht="16.5" hidden="1">
      <c r="A161" s="952" t="s">
        <v>514</v>
      </c>
      <c r="B161" s="953"/>
      <c r="C161" s="181">
        <v>1515</v>
      </c>
      <c r="D161" s="38">
        <f t="shared" si="24"/>
        <v>42104</v>
      </c>
      <c r="E161" s="63">
        <f t="shared" si="18"/>
        <v>42106</v>
      </c>
      <c r="F161" s="63">
        <f t="shared" si="19"/>
        <v>42114</v>
      </c>
      <c r="G161" s="63">
        <f t="shared" si="20"/>
        <v>42117</v>
      </c>
      <c r="H161" s="63">
        <f t="shared" si="21"/>
        <v>42119</v>
      </c>
      <c r="I161" s="63">
        <f t="shared" si="17"/>
        <v>42033</v>
      </c>
      <c r="J161" s="63">
        <f t="shared" si="22"/>
        <v>42121</v>
      </c>
      <c r="K161" s="63">
        <f t="shared" si="23"/>
        <v>42122</v>
      </c>
    </row>
    <row r="162" spans="1:11" ht="16.5" hidden="1">
      <c r="A162" s="992" t="s">
        <v>534</v>
      </c>
      <c r="B162" s="993"/>
      <c r="C162" s="185" t="s">
        <v>531</v>
      </c>
      <c r="D162" s="38">
        <f t="shared" si="24"/>
        <v>42111</v>
      </c>
      <c r="E162" s="63">
        <f t="shared" si="18"/>
        <v>42113</v>
      </c>
      <c r="F162" s="63">
        <f t="shared" si="19"/>
        <v>42121</v>
      </c>
      <c r="G162" s="63">
        <f t="shared" si="20"/>
        <v>42124</v>
      </c>
      <c r="H162" s="63">
        <f t="shared" si="21"/>
        <v>42126</v>
      </c>
      <c r="I162" s="63">
        <f t="shared" si="17"/>
        <v>42040</v>
      </c>
      <c r="J162" s="63">
        <f t="shared" si="22"/>
        <v>42128</v>
      </c>
      <c r="K162" s="63">
        <f t="shared" si="23"/>
        <v>42129</v>
      </c>
    </row>
    <row r="163" spans="1:11" ht="16.5" hidden="1">
      <c r="A163" s="952" t="s">
        <v>512</v>
      </c>
      <c r="B163" s="953"/>
      <c r="C163" s="181" t="s">
        <v>532</v>
      </c>
      <c r="D163" s="38">
        <f t="shared" si="24"/>
        <v>42118</v>
      </c>
      <c r="E163" s="63">
        <f t="shared" si="18"/>
        <v>42120</v>
      </c>
      <c r="F163" s="63">
        <f t="shared" si="19"/>
        <v>42128</v>
      </c>
      <c r="G163" s="63">
        <f t="shared" si="20"/>
        <v>42131</v>
      </c>
      <c r="H163" s="63">
        <f t="shared" si="21"/>
        <v>42133</v>
      </c>
      <c r="I163" s="63">
        <f t="shared" si="17"/>
        <v>42047</v>
      </c>
      <c r="J163" s="63">
        <f t="shared" si="22"/>
        <v>42135</v>
      </c>
      <c r="K163" s="63">
        <f t="shared" si="23"/>
        <v>42136</v>
      </c>
    </row>
    <row r="164" spans="1:11" ht="16.5" hidden="1">
      <c r="A164" s="952" t="s">
        <v>535</v>
      </c>
      <c r="B164" s="953"/>
      <c r="C164" s="181" t="s">
        <v>528</v>
      </c>
      <c r="D164" s="38">
        <f>D163+7</f>
        <v>42125</v>
      </c>
      <c r="E164" s="63">
        <f t="shared" si="18"/>
        <v>42127</v>
      </c>
      <c r="F164" s="63">
        <f t="shared" si="19"/>
        <v>42135</v>
      </c>
      <c r="G164" s="63">
        <f t="shared" si="20"/>
        <v>42138</v>
      </c>
      <c r="H164" s="63">
        <f t="shared" si="21"/>
        <v>42140</v>
      </c>
      <c r="I164" s="63">
        <f>I163+7</f>
        <v>42054</v>
      </c>
      <c r="J164" s="63">
        <f t="shared" si="22"/>
        <v>42142</v>
      </c>
      <c r="K164" s="63">
        <f t="shared" si="23"/>
        <v>42143</v>
      </c>
    </row>
    <row r="165" spans="1:11" ht="16.5" hidden="1">
      <c r="A165" s="952" t="s">
        <v>514</v>
      </c>
      <c r="B165" s="953"/>
      <c r="C165" s="181" t="s">
        <v>533</v>
      </c>
      <c r="D165" s="38">
        <f t="shared" si="24"/>
        <v>42132</v>
      </c>
      <c r="E165" s="63">
        <f t="shared" ref="E165:E173" si="25">D165+2</f>
        <v>42134</v>
      </c>
      <c r="F165" s="63">
        <f t="shared" ref="F165:F173" si="26">D165+10</f>
        <v>42142</v>
      </c>
      <c r="G165" s="63">
        <f t="shared" ref="G165:G173" si="27">D165+13</f>
        <v>42145</v>
      </c>
      <c r="H165" s="63">
        <f t="shared" ref="H165:H173" si="28">D165+15</f>
        <v>42147</v>
      </c>
      <c r="I165" s="63">
        <f t="shared" si="17"/>
        <v>42061</v>
      </c>
      <c r="J165" s="63">
        <f t="shared" ref="J165:J173" si="29">D165+17</f>
        <v>42149</v>
      </c>
      <c r="K165" s="63">
        <f t="shared" ref="K165:K173" si="30">D165+18</f>
        <v>42150</v>
      </c>
    </row>
    <row r="166" spans="1:11" ht="16.5" hidden="1">
      <c r="A166" s="952" t="s">
        <v>534</v>
      </c>
      <c r="B166" s="953"/>
      <c r="C166" s="181" t="s">
        <v>488</v>
      </c>
      <c r="D166" s="38">
        <f t="shared" si="24"/>
        <v>42139</v>
      </c>
      <c r="E166" s="63">
        <f t="shared" si="25"/>
        <v>42141</v>
      </c>
      <c r="F166" s="63">
        <f t="shared" si="26"/>
        <v>42149</v>
      </c>
      <c r="G166" s="63">
        <f t="shared" si="27"/>
        <v>42152</v>
      </c>
      <c r="H166" s="63">
        <f t="shared" si="28"/>
        <v>42154</v>
      </c>
      <c r="I166" s="63">
        <f t="shared" si="17"/>
        <v>42068</v>
      </c>
      <c r="J166" s="63">
        <f t="shared" si="29"/>
        <v>42156</v>
      </c>
      <c r="K166" s="63">
        <f t="shared" si="30"/>
        <v>42157</v>
      </c>
    </row>
    <row r="167" spans="1:11" ht="16.5" hidden="1">
      <c r="A167" s="952" t="s">
        <v>512</v>
      </c>
      <c r="B167" s="953"/>
      <c r="C167" s="181" t="s">
        <v>533</v>
      </c>
      <c r="D167" s="38">
        <f t="shared" si="24"/>
        <v>42146</v>
      </c>
      <c r="E167" s="63">
        <f t="shared" si="25"/>
        <v>42148</v>
      </c>
      <c r="F167" s="63">
        <f t="shared" si="26"/>
        <v>42156</v>
      </c>
      <c r="G167" s="63">
        <f t="shared" si="27"/>
        <v>42159</v>
      </c>
      <c r="H167" s="63">
        <f t="shared" si="28"/>
        <v>42161</v>
      </c>
      <c r="I167" s="63">
        <f t="shared" si="17"/>
        <v>42075</v>
      </c>
      <c r="J167" s="63">
        <f t="shared" si="29"/>
        <v>42163</v>
      </c>
      <c r="K167" s="63">
        <f t="shared" si="30"/>
        <v>42164</v>
      </c>
    </row>
    <row r="168" spans="1:11" ht="16.5" hidden="1">
      <c r="A168" s="952" t="s">
        <v>535</v>
      </c>
      <c r="B168" s="953"/>
      <c r="C168" s="181" t="s">
        <v>537</v>
      </c>
      <c r="D168" s="38">
        <f t="shared" si="24"/>
        <v>42153</v>
      </c>
      <c r="E168" s="63">
        <f t="shared" si="25"/>
        <v>42155</v>
      </c>
      <c r="F168" s="63">
        <f t="shared" si="26"/>
        <v>42163</v>
      </c>
      <c r="G168" s="63">
        <f t="shared" si="27"/>
        <v>42166</v>
      </c>
      <c r="H168" s="63">
        <f t="shared" si="28"/>
        <v>42168</v>
      </c>
      <c r="I168" s="63">
        <f t="shared" si="17"/>
        <v>42082</v>
      </c>
      <c r="J168" s="63">
        <f t="shared" si="29"/>
        <v>42170</v>
      </c>
      <c r="K168" s="63">
        <f t="shared" si="30"/>
        <v>42171</v>
      </c>
    </row>
    <row r="169" spans="1:11" ht="16.5" hidden="1">
      <c r="A169" s="952" t="s">
        <v>514</v>
      </c>
      <c r="B169" s="953"/>
      <c r="C169" s="181" t="s">
        <v>538</v>
      </c>
      <c r="D169" s="38">
        <f t="shared" ref="D169:D182" si="31">D168+7</f>
        <v>42160</v>
      </c>
      <c r="E169" s="63">
        <f t="shared" si="25"/>
        <v>42162</v>
      </c>
      <c r="F169" s="63">
        <f t="shared" si="26"/>
        <v>42170</v>
      </c>
      <c r="G169" s="63">
        <f t="shared" si="27"/>
        <v>42173</v>
      </c>
      <c r="H169" s="63">
        <f t="shared" si="28"/>
        <v>42175</v>
      </c>
      <c r="I169" s="63">
        <f t="shared" ref="I169:I182" si="32">I168+7</f>
        <v>42089</v>
      </c>
      <c r="J169" s="63">
        <f t="shared" si="29"/>
        <v>42177</v>
      </c>
      <c r="K169" s="63">
        <f t="shared" si="30"/>
        <v>42178</v>
      </c>
    </row>
    <row r="170" spans="1:11" ht="16.5" hidden="1">
      <c r="A170" s="952" t="s">
        <v>534</v>
      </c>
      <c r="B170" s="953"/>
      <c r="C170" s="181" t="s">
        <v>541</v>
      </c>
      <c r="D170" s="38">
        <f t="shared" si="31"/>
        <v>42167</v>
      </c>
      <c r="E170" s="63">
        <f t="shared" si="25"/>
        <v>42169</v>
      </c>
      <c r="F170" s="63">
        <f t="shared" si="26"/>
        <v>42177</v>
      </c>
      <c r="G170" s="63">
        <f t="shared" si="27"/>
        <v>42180</v>
      </c>
      <c r="H170" s="63">
        <f t="shared" si="28"/>
        <v>42182</v>
      </c>
      <c r="I170" s="63">
        <f t="shared" si="32"/>
        <v>42096</v>
      </c>
      <c r="J170" s="63">
        <f t="shared" si="29"/>
        <v>42184</v>
      </c>
      <c r="K170" s="63">
        <f t="shared" si="30"/>
        <v>42185</v>
      </c>
    </row>
    <row r="171" spans="1:11" ht="16.5" hidden="1">
      <c r="A171" s="952" t="s">
        <v>512</v>
      </c>
      <c r="B171" s="953"/>
      <c r="C171" s="181" t="s">
        <v>538</v>
      </c>
      <c r="D171" s="38">
        <f t="shared" si="31"/>
        <v>42174</v>
      </c>
      <c r="E171" s="63">
        <f t="shared" si="25"/>
        <v>42176</v>
      </c>
      <c r="F171" s="63">
        <f t="shared" si="26"/>
        <v>42184</v>
      </c>
      <c r="G171" s="63">
        <f t="shared" si="27"/>
        <v>42187</v>
      </c>
      <c r="H171" s="63">
        <f t="shared" si="28"/>
        <v>42189</v>
      </c>
      <c r="I171" s="63">
        <f t="shared" si="32"/>
        <v>42103</v>
      </c>
      <c r="J171" s="63">
        <f t="shared" si="29"/>
        <v>42191</v>
      </c>
      <c r="K171" s="63">
        <f t="shared" si="30"/>
        <v>42192</v>
      </c>
    </row>
    <row r="172" spans="1:11" ht="16.5" hidden="1">
      <c r="A172" s="952" t="s">
        <v>535</v>
      </c>
      <c r="B172" s="953"/>
      <c r="C172" s="181" t="s">
        <v>545</v>
      </c>
      <c r="D172" s="38">
        <f t="shared" si="31"/>
        <v>42181</v>
      </c>
      <c r="E172" s="63">
        <f t="shared" si="25"/>
        <v>42183</v>
      </c>
      <c r="F172" s="63">
        <f t="shared" si="26"/>
        <v>42191</v>
      </c>
      <c r="G172" s="63">
        <f t="shared" si="27"/>
        <v>42194</v>
      </c>
      <c r="H172" s="63">
        <f t="shared" si="28"/>
        <v>42196</v>
      </c>
      <c r="I172" s="63">
        <f t="shared" si="32"/>
        <v>42110</v>
      </c>
      <c r="J172" s="63">
        <f t="shared" si="29"/>
        <v>42198</v>
      </c>
      <c r="K172" s="63">
        <f t="shared" si="30"/>
        <v>42199</v>
      </c>
    </row>
    <row r="173" spans="1:11" ht="16.5" hidden="1">
      <c r="A173" s="952" t="s">
        <v>514</v>
      </c>
      <c r="B173" s="953"/>
      <c r="C173" s="181" t="s">
        <v>546</v>
      </c>
      <c r="D173" s="38">
        <f t="shared" si="31"/>
        <v>42188</v>
      </c>
      <c r="E173" s="63">
        <f t="shared" si="25"/>
        <v>42190</v>
      </c>
      <c r="F173" s="63">
        <f t="shared" si="26"/>
        <v>42198</v>
      </c>
      <c r="G173" s="63">
        <f t="shared" si="27"/>
        <v>42201</v>
      </c>
      <c r="H173" s="63">
        <f t="shared" si="28"/>
        <v>42203</v>
      </c>
      <c r="I173" s="63">
        <f t="shared" si="32"/>
        <v>42117</v>
      </c>
      <c r="J173" s="63">
        <f t="shared" si="29"/>
        <v>42205</v>
      </c>
      <c r="K173" s="63">
        <f t="shared" si="30"/>
        <v>42206</v>
      </c>
    </row>
    <row r="174" spans="1:11" ht="16.5" hidden="1">
      <c r="A174" s="952" t="s">
        <v>534</v>
      </c>
      <c r="B174" s="953"/>
      <c r="C174" s="181">
        <v>1507</v>
      </c>
      <c r="D174" s="38">
        <f t="shared" si="31"/>
        <v>42195</v>
      </c>
      <c r="E174" s="63">
        <f t="shared" ref="E174:E179" si="33">D174+2</f>
        <v>42197</v>
      </c>
      <c r="F174" s="63">
        <f>D174+10</f>
        <v>42205</v>
      </c>
      <c r="G174" s="63">
        <f>D174+13</f>
        <v>42208</v>
      </c>
      <c r="H174" s="63">
        <f>D174+15</f>
        <v>42210</v>
      </c>
      <c r="I174" s="63">
        <f t="shared" si="32"/>
        <v>42124</v>
      </c>
      <c r="J174" s="63">
        <f>D174+17</f>
        <v>42212</v>
      </c>
      <c r="K174" s="63">
        <f>D174+18</f>
        <v>42213</v>
      </c>
    </row>
    <row r="175" spans="1:11" ht="16.5" hidden="1">
      <c r="A175" s="952" t="s">
        <v>512</v>
      </c>
      <c r="B175" s="953"/>
      <c r="C175" s="181" t="s">
        <v>546</v>
      </c>
      <c r="D175" s="38">
        <f t="shared" si="31"/>
        <v>42202</v>
      </c>
      <c r="E175" s="63">
        <f t="shared" si="33"/>
        <v>42204</v>
      </c>
      <c r="F175" s="63">
        <f>D175+10</f>
        <v>42212</v>
      </c>
      <c r="G175" s="63">
        <f>D175+13</f>
        <v>42215</v>
      </c>
      <c r="H175" s="63">
        <f>D175+15</f>
        <v>42217</v>
      </c>
      <c r="I175" s="63">
        <f t="shared" si="32"/>
        <v>42131</v>
      </c>
      <c r="J175" s="63">
        <f>D175+17</f>
        <v>42219</v>
      </c>
      <c r="K175" s="63">
        <f>D175+18</f>
        <v>42220</v>
      </c>
    </row>
    <row r="176" spans="1:11" ht="16.5">
      <c r="A176" s="952" t="s">
        <v>548</v>
      </c>
      <c r="B176" s="953"/>
      <c r="C176" s="181" t="s">
        <v>552</v>
      </c>
      <c r="D176" s="38">
        <f t="shared" si="31"/>
        <v>42209</v>
      </c>
      <c r="E176" s="63">
        <f t="shared" si="33"/>
        <v>42211</v>
      </c>
      <c r="F176" s="63">
        <f>D176+10</f>
        <v>42219</v>
      </c>
      <c r="G176" s="63">
        <f>D176+13</f>
        <v>42222</v>
      </c>
      <c r="H176" s="63">
        <f>D176+15</f>
        <v>42224</v>
      </c>
      <c r="I176" s="63">
        <f t="shared" si="32"/>
        <v>42138</v>
      </c>
      <c r="J176" s="63">
        <f>D176+17</f>
        <v>42226</v>
      </c>
      <c r="K176" s="63">
        <f>D176+18</f>
        <v>42227</v>
      </c>
    </row>
    <row r="177" spans="1:13" ht="16.5">
      <c r="A177" s="952" t="s">
        <v>514</v>
      </c>
      <c r="B177" s="953"/>
      <c r="C177" s="181" t="s">
        <v>549</v>
      </c>
      <c r="D177" s="38">
        <f t="shared" si="31"/>
        <v>42216</v>
      </c>
      <c r="E177" s="63">
        <f t="shared" si="33"/>
        <v>42218</v>
      </c>
      <c r="F177" s="63">
        <f>D177+10</f>
        <v>42226</v>
      </c>
      <c r="G177" s="63">
        <f>D177+13</f>
        <v>42229</v>
      </c>
      <c r="H177" s="63">
        <f>D177+15</f>
        <v>42231</v>
      </c>
      <c r="I177" s="63">
        <f t="shared" si="32"/>
        <v>42145</v>
      </c>
      <c r="J177" s="63">
        <f>D177+17</f>
        <v>42233</v>
      </c>
      <c r="K177" s="63">
        <f>D177+18</f>
        <v>42234</v>
      </c>
    </row>
    <row r="178" spans="1:13" ht="16.5">
      <c r="A178" s="952" t="s">
        <v>534</v>
      </c>
      <c r="B178" s="953"/>
      <c r="C178" s="181">
        <v>1508</v>
      </c>
      <c r="D178" s="38">
        <f t="shared" si="31"/>
        <v>42223</v>
      </c>
      <c r="E178" s="63">
        <f t="shared" si="33"/>
        <v>42225</v>
      </c>
      <c r="F178" s="63">
        <f>D178+10</f>
        <v>42233</v>
      </c>
      <c r="G178" s="63">
        <f>D178+13</f>
        <v>42236</v>
      </c>
      <c r="H178" s="63">
        <f>D178+15</f>
        <v>42238</v>
      </c>
      <c r="I178" s="63">
        <f t="shared" si="32"/>
        <v>42152</v>
      </c>
      <c r="J178" s="63">
        <f>D178+17</f>
        <v>42240</v>
      </c>
      <c r="K178" s="63">
        <f>D178+18</f>
        <v>42241</v>
      </c>
    </row>
    <row r="179" spans="1:13" ht="16.5">
      <c r="A179" s="952" t="s">
        <v>512</v>
      </c>
      <c r="B179" s="953"/>
      <c r="C179" s="181" t="s">
        <v>549</v>
      </c>
      <c r="D179" s="38">
        <f t="shared" si="31"/>
        <v>42230</v>
      </c>
      <c r="E179" s="63">
        <f t="shared" si="33"/>
        <v>42232</v>
      </c>
      <c r="F179" s="165" t="s">
        <v>36</v>
      </c>
      <c r="G179" s="165" t="s">
        <v>36</v>
      </c>
      <c r="H179" s="165" t="s">
        <v>36</v>
      </c>
      <c r="I179" s="165">
        <f t="shared" si="32"/>
        <v>42159</v>
      </c>
      <c r="J179" s="165" t="s">
        <v>36</v>
      </c>
      <c r="K179" s="165" t="s">
        <v>36</v>
      </c>
    </row>
    <row r="180" spans="1:13" ht="16.5">
      <c r="A180" s="952" t="s">
        <v>535</v>
      </c>
      <c r="B180" s="953"/>
      <c r="C180" s="181" t="s">
        <v>551</v>
      </c>
      <c r="D180" s="38">
        <f t="shared" si="31"/>
        <v>42237</v>
      </c>
      <c r="E180" s="63">
        <f>D180+2</f>
        <v>42239</v>
      </c>
      <c r="F180" s="165" t="s">
        <v>36</v>
      </c>
      <c r="G180" s="165" t="s">
        <v>36</v>
      </c>
      <c r="H180" s="165" t="s">
        <v>36</v>
      </c>
      <c r="I180" s="165">
        <f t="shared" si="32"/>
        <v>42166</v>
      </c>
      <c r="J180" s="165" t="s">
        <v>36</v>
      </c>
      <c r="K180" s="165" t="s">
        <v>36</v>
      </c>
    </row>
    <row r="181" spans="1:13" ht="16.5">
      <c r="A181" s="992" t="s">
        <v>398</v>
      </c>
      <c r="B181" s="993"/>
      <c r="C181" s="185" t="s">
        <v>550</v>
      </c>
      <c r="D181" s="38">
        <f t="shared" si="31"/>
        <v>42244</v>
      </c>
      <c r="E181" s="63">
        <f>D181+2</f>
        <v>42246</v>
      </c>
      <c r="F181" s="165" t="s">
        <v>36</v>
      </c>
      <c r="G181" s="165" t="s">
        <v>36</v>
      </c>
      <c r="H181" s="165" t="s">
        <v>36</v>
      </c>
      <c r="I181" s="165">
        <f t="shared" si="32"/>
        <v>42173</v>
      </c>
      <c r="J181" s="165" t="s">
        <v>36</v>
      </c>
      <c r="K181" s="165" t="s">
        <v>36</v>
      </c>
    </row>
    <row r="182" spans="1:13" ht="16.5">
      <c r="A182" s="952" t="s">
        <v>534</v>
      </c>
      <c r="B182" s="953"/>
      <c r="C182" s="181">
        <v>1509</v>
      </c>
      <c r="D182" s="38">
        <f t="shared" si="31"/>
        <v>42251</v>
      </c>
      <c r="E182" s="63">
        <f>D182+2</f>
        <v>42253</v>
      </c>
      <c r="F182" s="165" t="s">
        <v>36</v>
      </c>
      <c r="G182" s="165" t="s">
        <v>36</v>
      </c>
      <c r="H182" s="165" t="s">
        <v>36</v>
      </c>
      <c r="I182" s="165">
        <f t="shared" si="32"/>
        <v>42180</v>
      </c>
      <c r="J182" s="165" t="s">
        <v>36</v>
      </c>
      <c r="K182" s="165" t="s">
        <v>36</v>
      </c>
    </row>
    <row r="183" spans="1:13" ht="16.5">
      <c r="A183" s="952"/>
      <c r="B183" s="953"/>
      <c r="C183" s="181"/>
      <c r="D183" s="38"/>
      <c r="E183" s="63"/>
      <c r="F183" s="119"/>
      <c r="G183" s="119"/>
      <c r="H183" s="119"/>
      <c r="I183" s="119"/>
      <c r="J183" s="119"/>
      <c r="K183" s="119"/>
    </row>
    <row r="184" spans="1:13" ht="15">
      <c r="A184" s="7" t="s">
        <v>7</v>
      </c>
    </row>
    <row r="186" spans="1:13" s="10" customFormat="1" ht="16.5">
      <c r="A186" s="844" t="s">
        <v>515</v>
      </c>
      <c r="B186" s="845"/>
      <c r="C186" s="845"/>
      <c r="D186" s="845"/>
      <c r="E186" s="845"/>
      <c r="F186" s="845"/>
      <c r="G186" s="845"/>
      <c r="H186" s="846"/>
      <c r="I186" s="30"/>
      <c r="J186" s="30"/>
      <c r="K186" s="30"/>
      <c r="L186" s="30"/>
      <c r="M186" s="30"/>
    </row>
    <row r="187" spans="1:13" s="10" customFormat="1" ht="16.5">
      <c r="A187" s="64" t="s">
        <v>516</v>
      </c>
      <c r="B187" s="65"/>
      <c r="C187" s="65"/>
      <c r="D187" s="65"/>
      <c r="E187" s="65"/>
      <c r="F187" s="65"/>
      <c r="G187" s="65"/>
      <c r="H187" s="58"/>
      <c r="I187" s="30"/>
      <c r="J187" s="30"/>
      <c r="K187" s="30"/>
      <c r="L187" s="30"/>
      <c r="M187" s="30"/>
    </row>
    <row r="188" spans="1:13" s="10" customFormat="1" ht="16.5">
      <c r="A188" s="847" t="s">
        <v>536</v>
      </c>
      <c r="B188" s="848"/>
      <c r="C188" s="848"/>
      <c r="D188" s="848"/>
      <c r="E188" s="848"/>
      <c r="F188" s="848"/>
      <c r="G188" s="207"/>
      <c r="H188" s="59"/>
      <c r="I188" s="31"/>
      <c r="J188" s="31"/>
      <c r="K188" s="31"/>
      <c r="L188" s="31"/>
    </row>
    <row r="191" spans="1:13" ht="16.5">
      <c r="A191" s="72" t="s">
        <v>107</v>
      </c>
      <c r="B191" s="73"/>
      <c r="C191" s="74"/>
      <c r="D191" s="75"/>
      <c r="E191" s="76"/>
      <c r="F191" s="76"/>
      <c r="G191" s="76"/>
      <c r="H191" s="77"/>
    </row>
    <row r="192" spans="1:13" ht="16.5">
      <c r="A192" s="209" t="s">
        <v>530</v>
      </c>
      <c r="B192" s="210"/>
      <c r="C192" s="211"/>
      <c r="D192" s="212"/>
      <c r="E192" s="213"/>
      <c r="F192" s="106"/>
      <c r="G192" s="106"/>
      <c r="H192" s="80"/>
    </row>
    <row r="193" spans="1:13" s="71" customFormat="1" ht="15">
      <c r="A193" s="209" t="s">
        <v>521</v>
      </c>
      <c r="B193" s="210" t="s">
        <v>540</v>
      </c>
      <c r="C193" s="214"/>
      <c r="D193" s="214"/>
      <c r="E193" s="214"/>
      <c r="F193" s="79"/>
      <c r="G193" s="79"/>
      <c r="H193" s="80"/>
    </row>
    <row r="194" spans="1:13" s="71" customFormat="1" ht="15">
      <c r="A194" s="209" t="s">
        <v>517</v>
      </c>
      <c r="B194" s="210" t="s">
        <v>522</v>
      </c>
      <c r="C194" s="214"/>
      <c r="D194" s="214"/>
      <c r="E194" s="214"/>
      <c r="F194" s="79"/>
      <c r="G194" s="79"/>
      <c r="H194" s="80"/>
    </row>
    <row r="195" spans="1:13" s="71" customFormat="1" ht="15">
      <c r="A195" s="209" t="s">
        <v>518</v>
      </c>
      <c r="B195" s="210" t="s">
        <v>525</v>
      </c>
      <c r="C195" s="214"/>
      <c r="D195" s="214"/>
      <c r="E195" s="214"/>
      <c r="F195" s="79"/>
      <c r="G195" s="79"/>
      <c r="H195" s="80"/>
    </row>
    <row r="196" spans="1:13" s="71" customFormat="1" ht="15">
      <c r="A196" s="209" t="s">
        <v>519</v>
      </c>
      <c r="B196" s="210" t="s">
        <v>523</v>
      </c>
      <c r="C196" s="214"/>
      <c r="D196" s="214"/>
      <c r="E196" s="214"/>
      <c r="F196" s="79"/>
      <c r="G196" s="79"/>
      <c r="H196" s="80"/>
    </row>
    <row r="197" spans="1:13" s="71" customFormat="1" ht="15">
      <c r="A197" s="215" t="s">
        <v>196</v>
      </c>
      <c r="B197" s="216" t="s">
        <v>524</v>
      </c>
      <c r="C197" s="217"/>
      <c r="D197" s="217"/>
      <c r="E197" s="217"/>
      <c r="F197" s="82"/>
      <c r="G197" s="82"/>
      <c r="H197" s="83"/>
    </row>
    <row r="198" spans="1:13" s="66" customFormat="1" ht="14.25">
      <c r="A198" s="218"/>
      <c r="B198" s="218"/>
      <c r="C198" s="219"/>
      <c r="D198" s="219"/>
      <c r="E198" s="219"/>
      <c r="F198" s="219"/>
      <c r="G198" s="219"/>
      <c r="H198" s="68"/>
      <c r="I198" s="68"/>
      <c r="J198" s="68"/>
      <c r="K198" s="68"/>
      <c r="L198" s="67"/>
      <c r="M198" s="67"/>
    </row>
    <row r="199" spans="1:13" s="66" customFormat="1" ht="14.25">
      <c r="A199" s="218"/>
      <c r="B199" s="218"/>
      <c r="C199" s="219"/>
      <c r="D199" s="219"/>
      <c r="E199" s="219"/>
      <c r="F199" s="219"/>
      <c r="G199" s="219"/>
      <c r="H199" s="68"/>
      <c r="I199" s="68"/>
      <c r="J199" s="68"/>
      <c r="K199" s="68"/>
      <c r="L199" s="67"/>
      <c r="M199" s="67"/>
    </row>
    <row r="200" spans="1:13" s="71" customFormat="1" ht="15.75">
      <c r="A200" s="66"/>
      <c r="B200" s="222" t="s">
        <v>560</v>
      </c>
      <c r="C200" s="218"/>
      <c r="D200" s="218"/>
      <c r="E200" s="218"/>
      <c r="F200" s="218"/>
      <c r="G200" s="218"/>
      <c r="H200" s="220"/>
    </row>
    <row r="201" spans="1:13" s="71" customFormat="1" ht="14.25">
      <c r="A201" s="218" t="s">
        <v>570</v>
      </c>
      <c r="B201" s="218"/>
      <c r="C201" s="218"/>
      <c r="D201" s="218"/>
      <c r="E201" s="218"/>
      <c r="F201" s="218"/>
      <c r="G201" s="218"/>
      <c r="H201" s="220"/>
    </row>
    <row r="202" spans="1:13" s="71" customFormat="1" ht="14.25">
      <c r="A202" s="218" t="s">
        <v>571</v>
      </c>
      <c r="B202" s="218"/>
      <c r="C202" s="218" t="s">
        <v>543</v>
      </c>
      <c r="D202" s="218"/>
      <c r="E202" s="218"/>
      <c r="F202" s="218"/>
      <c r="G202" s="218"/>
      <c r="H202" s="220"/>
    </row>
    <row r="203" spans="1:13" ht="14.25">
      <c r="A203" s="218" t="s">
        <v>572</v>
      </c>
      <c r="B203" s="218"/>
      <c r="C203" s="218" t="s">
        <v>544</v>
      </c>
      <c r="D203" s="218"/>
      <c r="E203" s="218"/>
      <c r="F203" s="218"/>
      <c r="G203" s="218"/>
    </row>
    <row r="204" spans="1:13" s="66" customFormat="1" ht="14.25">
      <c r="A204" s="218" t="s">
        <v>558</v>
      </c>
      <c r="B204" s="218"/>
      <c r="C204" s="219"/>
      <c r="D204" s="219"/>
      <c r="E204" s="219"/>
      <c r="F204" s="219"/>
      <c r="G204" s="219"/>
      <c r="H204" s="68"/>
      <c r="I204" s="68"/>
      <c r="J204" s="68"/>
      <c r="K204" s="68"/>
      <c r="L204" s="67"/>
      <c r="M204" s="67"/>
    </row>
    <row r="205" spans="1:13" s="66" customFormat="1" ht="14.25">
      <c r="A205" s="218"/>
      <c r="B205" s="218"/>
      <c r="C205" s="219"/>
      <c r="D205" s="219"/>
      <c r="E205" s="219"/>
      <c r="F205" s="219"/>
      <c r="G205" s="219"/>
      <c r="H205" s="68"/>
      <c r="I205" s="68"/>
      <c r="J205" s="68"/>
      <c r="K205" s="68"/>
      <c r="L205" s="67"/>
      <c r="M205" s="67"/>
    </row>
    <row r="206" spans="1:13" s="66" customFormat="1" ht="15.75">
      <c r="A206" s="218"/>
      <c r="B206" s="222" t="s">
        <v>559</v>
      </c>
      <c r="C206" s="219"/>
      <c r="D206" s="219"/>
      <c r="E206" s="219"/>
      <c r="F206" s="219"/>
      <c r="G206" s="219"/>
      <c r="H206" s="68"/>
      <c r="I206" s="68"/>
      <c r="J206" s="68"/>
      <c r="K206" s="68"/>
      <c r="L206" s="67"/>
      <c r="M206" s="67"/>
    </row>
    <row r="207" spans="1:13" s="66" customFormat="1" ht="14.25">
      <c r="A207" s="218" t="s">
        <v>573</v>
      </c>
      <c r="B207" s="218"/>
      <c r="C207" s="218"/>
      <c r="D207" s="218"/>
      <c r="E207" s="218"/>
      <c r="F207" s="218"/>
      <c r="G207" s="218"/>
    </row>
    <row r="208" spans="1:13" s="66" customFormat="1" ht="14.25">
      <c r="A208" s="218" t="s">
        <v>574</v>
      </c>
      <c r="B208" s="218"/>
      <c r="C208" s="218"/>
      <c r="D208" s="218"/>
      <c r="E208" s="218"/>
      <c r="F208" s="218"/>
      <c r="G208" s="218"/>
    </row>
    <row r="209" spans="1:13" s="66" customFormat="1" ht="14.25">
      <c r="A209" s="221" t="s">
        <v>543</v>
      </c>
      <c r="B209" s="218"/>
      <c r="C209" s="218" t="s">
        <v>542</v>
      </c>
      <c r="D209" s="218"/>
      <c r="E209" s="218"/>
      <c r="F209" s="218"/>
      <c r="G209" s="218"/>
      <c r="H209" s="68"/>
      <c r="I209" s="68"/>
      <c r="J209" s="68"/>
      <c r="K209" s="68"/>
      <c r="L209" s="67"/>
      <c r="M209" s="67"/>
    </row>
    <row r="210" spans="1:13" s="66" customFormat="1" ht="14.25">
      <c r="A210" s="221" t="s">
        <v>544</v>
      </c>
      <c r="B210" s="218"/>
      <c r="C210" s="219"/>
      <c r="D210" s="219"/>
      <c r="E210" s="219"/>
      <c r="F210" s="219"/>
      <c r="G210" s="219"/>
      <c r="H210" s="67"/>
      <c r="I210" s="67"/>
      <c r="J210" s="67"/>
      <c r="K210" s="67"/>
      <c r="L210" s="67"/>
      <c r="M210" s="67"/>
    </row>
    <row r="211" spans="1:13" s="66" customFormat="1" ht="14.25">
      <c r="A211" s="218" t="s">
        <v>561</v>
      </c>
      <c r="B211" s="218"/>
      <c r="C211" s="219"/>
      <c r="D211" s="219"/>
      <c r="E211" s="219"/>
      <c r="F211" s="219"/>
      <c r="G211" s="219"/>
    </row>
    <row r="212" spans="1:13" s="66" customFormat="1" ht="14.25">
      <c r="A212" s="218" t="s">
        <v>562</v>
      </c>
      <c r="B212" s="218"/>
      <c r="C212" s="219"/>
      <c r="D212" s="219"/>
      <c r="E212" s="219"/>
      <c r="F212" s="219"/>
      <c r="G212" s="219"/>
    </row>
    <row r="213" spans="1:13" s="66" customFormat="1" ht="15.75" customHeight="1">
      <c r="A213" s="218" t="s">
        <v>563</v>
      </c>
      <c r="B213" s="218"/>
      <c r="C213" s="218"/>
      <c r="D213" s="218"/>
      <c r="E213" s="218"/>
      <c r="F213" s="218"/>
      <c r="G213" s="218"/>
    </row>
    <row r="214" spans="1:13" ht="14.25">
      <c r="A214" s="218" t="s">
        <v>564</v>
      </c>
      <c r="B214" s="218"/>
      <c r="C214" s="219"/>
      <c r="D214" s="219"/>
      <c r="E214" s="219"/>
      <c r="F214" s="219"/>
      <c r="G214" s="219"/>
    </row>
    <row r="215" spans="1:13" ht="14.25">
      <c r="A215" s="218" t="s">
        <v>569</v>
      </c>
      <c r="B215" s="218"/>
      <c r="C215" s="219"/>
      <c r="D215" s="219"/>
      <c r="E215" s="219"/>
      <c r="F215" s="219"/>
      <c r="G215" s="219"/>
    </row>
    <row r="216" spans="1:13" ht="14.25">
      <c r="A216" s="66"/>
      <c r="B216" s="218"/>
      <c r="C216" s="219"/>
      <c r="D216" s="219"/>
      <c r="E216" s="219"/>
      <c r="F216" s="219"/>
      <c r="G216" s="219"/>
    </row>
    <row r="217" spans="1:13" ht="15.75">
      <c r="A217" s="66"/>
      <c r="B217" s="222" t="s">
        <v>568</v>
      </c>
    </row>
    <row r="218" spans="1:13" ht="14.25">
      <c r="A218" s="218" t="s">
        <v>565</v>
      </c>
      <c r="B218" s="219"/>
    </row>
    <row r="219" spans="1:13" ht="14.25">
      <c r="A219" s="218" t="s">
        <v>566</v>
      </c>
      <c r="B219" s="219"/>
    </row>
    <row r="220" spans="1:13" ht="14.25">
      <c r="A220" s="218" t="s">
        <v>567</v>
      </c>
      <c r="B220" s="219"/>
    </row>
    <row r="221" spans="1:13" ht="16.5">
      <c r="A221" s="69"/>
      <c r="B221" s="66"/>
    </row>
  </sheetData>
  <sheetProtection password="C7EB" sheet="1"/>
  <mergeCells count="176">
    <mergeCell ref="A182:B182"/>
    <mergeCell ref="A186:H186"/>
    <mergeCell ref="A163:B163"/>
    <mergeCell ref="A162:B162"/>
    <mergeCell ref="A188:F188"/>
    <mergeCell ref="A164:B164"/>
    <mergeCell ref="A165:B165"/>
    <mergeCell ref="A174:B174"/>
    <mergeCell ref="A175:B175"/>
    <mergeCell ref="A176:B176"/>
    <mergeCell ref="A177:B177"/>
    <mergeCell ref="A180:B180"/>
    <mergeCell ref="A168:B168"/>
    <mergeCell ref="A169:B169"/>
    <mergeCell ref="A166:B166"/>
    <mergeCell ref="A181:B181"/>
    <mergeCell ref="A167:B167"/>
    <mergeCell ref="A139:B139"/>
    <mergeCell ref="A140:B140"/>
    <mergeCell ref="A156:B156"/>
    <mergeCell ref="A157:B157"/>
    <mergeCell ref="A158:B158"/>
    <mergeCell ref="A159:B159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69:B69"/>
    <mergeCell ref="H69:K69"/>
    <mergeCell ref="A70:B70"/>
    <mergeCell ref="A71:B71"/>
    <mergeCell ref="A72:B72"/>
    <mergeCell ref="A73:B73"/>
    <mergeCell ref="A74:B74"/>
    <mergeCell ref="A75:B75"/>
    <mergeCell ref="H75:K75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D12:D14"/>
    <mergeCell ref="A15:B15"/>
    <mergeCell ref="A16:B16"/>
    <mergeCell ref="A17:B17"/>
    <mergeCell ref="A20:B20"/>
    <mergeCell ref="A21:B21"/>
    <mergeCell ref="A39:B39"/>
    <mergeCell ref="A40:B40"/>
    <mergeCell ref="A29:B29"/>
    <mergeCell ref="A30:B30"/>
    <mergeCell ref="A31:B31"/>
    <mergeCell ref="A32:B32"/>
    <mergeCell ref="A33:B33"/>
    <mergeCell ref="A34:B34"/>
    <mergeCell ref="A12:B14"/>
    <mergeCell ref="C12:C14"/>
    <mergeCell ref="A35:B35"/>
    <mergeCell ref="A36:B36"/>
    <mergeCell ref="A37:B37"/>
    <mergeCell ref="A38:B38"/>
    <mergeCell ref="A22:B22"/>
    <mergeCell ref="A23:B23"/>
    <mergeCell ref="A24:B24"/>
    <mergeCell ref="A25:B25"/>
    <mergeCell ref="A26:B26"/>
    <mergeCell ref="A27:B27"/>
    <mergeCell ref="A28:B28"/>
    <mergeCell ref="A173:B173"/>
    <mergeCell ref="A183:B183"/>
    <mergeCell ref="A18:B18"/>
    <mergeCell ref="A19:B19"/>
    <mergeCell ref="A178:B178"/>
    <mergeCell ref="A179:B179"/>
    <mergeCell ref="A161:B161"/>
    <mergeCell ref="A160:B160"/>
    <mergeCell ref="A170:B170"/>
    <mergeCell ref="A171:B171"/>
    <mergeCell ref="A172:B17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</mergeCells>
  <pageMargins left="0.26" right="0.19" top="0.2" bottom="0.2" header="0.2" footer="0.2"/>
  <pageSetup paperSize="9" scale="78" orientation="landscape" r:id="rId1"/>
  <colBreaks count="1" manualBreakCount="1">
    <brk id="11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6"/>
  <sheetViews>
    <sheetView view="pageBreakPreview" zoomScaleNormal="100" zoomScaleSheetLayoutView="100" workbookViewId="0">
      <selection activeCell="D82" sqref="D82"/>
    </sheetView>
  </sheetViews>
  <sheetFormatPr defaultRowHeight="12.75"/>
  <cols>
    <col min="1" max="1" width="17.7109375" customWidth="1"/>
    <col min="2" max="2" width="12.42578125" customWidth="1"/>
    <col min="3" max="3" width="11.5703125" bestFit="1" customWidth="1"/>
    <col min="4" max="4" width="14.5703125" customWidth="1"/>
    <col min="5" max="5" width="15.28515625" hidden="1" customWidth="1"/>
    <col min="6" max="6" width="15.28515625" customWidth="1"/>
    <col min="7" max="9" width="15.7109375" customWidth="1"/>
    <col min="10" max="12" width="15.7109375" hidden="1" customWidth="1"/>
    <col min="13" max="14" width="16.28515625" hidden="1" customWidth="1"/>
    <col min="15" max="15" width="15.7109375" style="10" hidden="1" customWidth="1"/>
    <col min="16" max="17" width="9.140625" style="10"/>
  </cols>
  <sheetData>
    <row r="1" spans="1:17" ht="20.25">
      <c r="C1" s="9" t="s">
        <v>10</v>
      </c>
      <c r="E1" s="9"/>
      <c r="F1" s="9"/>
      <c r="G1" s="9"/>
      <c r="H1" s="9"/>
      <c r="I1" s="9"/>
      <c r="J1" s="9"/>
      <c r="K1" s="9"/>
      <c r="L1" s="9"/>
      <c r="M1" s="9"/>
      <c r="O1" s="199"/>
    </row>
    <row r="2" spans="1:17" ht="14.25">
      <c r="C2" s="8" t="s">
        <v>146</v>
      </c>
      <c r="E2" s="8"/>
      <c r="F2" s="8"/>
      <c r="I2" s="6"/>
      <c r="J2" s="6"/>
      <c r="K2" s="6"/>
      <c r="L2" s="6"/>
      <c r="M2" s="6"/>
      <c r="N2" s="6"/>
      <c r="O2" s="200"/>
      <c r="P2" s="200"/>
      <c r="Q2" s="200"/>
    </row>
    <row r="3" spans="1:17" ht="14.25">
      <c r="C3" s="8" t="s">
        <v>11</v>
      </c>
      <c r="E3" s="8"/>
      <c r="F3" s="8"/>
      <c r="I3" s="8"/>
      <c r="J3" s="8"/>
      <c r="K3" s="8"/>
      <c r="L3" s="8"/>
      <c r="M3" s="8"/>
      <c r="N3" s="8"/>
      <c r="O3" s="201"/>
      <c r="P3" s="201"/>
      <c r="Q3" s="201"/>
    </row>
    <row r="9" spans="1:17" ht="24.95" customHeight="1">
      <c r="A9" s="312" t="s">
        <v>646</v>
      </c>
      <c r="B9" s="313"/>
      <c r="C9" s="314"/>
      <c r="D9" s="315" t="s">
        <v>645</v>
      </c>
      <c r="E9" s="315"/>
      <c r="F9" s="315"/>
      <c r="G9" s="316"/>
      <c r="H9" s="316"/>
      <c r="I9" s="316"/>
      <c r="J9" s="4"/>
      <c r="K9" s="4"/>
      <c r="L9" s="4"/>
      <c r="M9" s="56"/>
      <c r="N9" s="56"/>
      <c r="O9" s="56"/>
    </row>
    <row r="10" spans="1:17" s="10" customFormat="1" ht="15">
      <c r="A10" s="1000" t="s">
        <v>0</v>
      </c>
      <c r="B10" s="1000"/>
      <c r="C10" s="1000" t="s">
        <v>6</v>
      </c>
      <c r="D10" s="1000" t="s">
        <v>131</v>
      </c>
      <c r="E10" s="49" t="s">
        <v>184</v>
      </c>
      <c r="F10" s="317" t="s">
        <v>184</v>
      </c>
      <c r="G10" s="317" t="s">
        <v>178</v>
      </c>
      <c r="H10" s="317" t="s">
        <v>644</v>
      </c>
      <c r="I10" s="317" t="s">
        <v>100</v>
      </c>
      <c r="J10" s="49" t="s">
        <v>502</v>
      </c>
      <c r="K10" s="49"/>
      <c r="L10" s="49" t="s">
        <v>14</v>
      </c>
      <c r="M10" s="49" t="s">
        <v>204</v>
      </c>
      <c r="O10" s="202" t="s">
        <v>14</v>
      </c>
    </row>
    <row r="11" spans="1:17" s="10" customFormat="1" ht="15">
      <c r="A11" s="1000"/>
      <c r="B11" s="1000"/>
      <c r="C11" s="1000"/>
      <c r="D11" s="1000"/>
      <c r="E11" s="96" t="s">
        <v>209</v>
      </c>
      <c r="F11" s="96" t="s">
        <v>168</v>
      </c>
      <c r="G11" s="96" t="s">
        <v>167</v>
      </c>
      <c r="H11" s="96" t="s">
        <v>164</v>
      </c>
      <c r="I11" s="96" t="s">
        <v>209</v>
      </c>
      <c r="J11" s="96" t="s">
        <v>209</v>
      </c>
      <c r="K11" s="96"/>
      <c r="L11" s="96" t="s">
        <v>164</v>
      </c>
      <c r="M11" s="96"/>
      <c r="O11" s="203" t="s">
        <v>164</v>
      </c>
    </row>
    <row r="12" spans="1:17" s="10" customFormat="1" ht="15">
      <c r="A12" s="1000"/>
      <c r="B12" s="1000"/>
      <c r="C12" s="1000"/>
      <c r="D12" s="1000"/>
      <c r="E12" s="50" t="s">
        <v>87</v>
      </c>
      <c r="F12" s="50" t="s">
        <v>686</v>
      </c>
      <c r="G12" s="50" t="s">
        <v>45</v>
      </c>
      <c r="H12" s="50" t="s">
        <v>187</v>
      </c>
      <c r="I12" s="50" t="s">
        <v>208</v>
      </c>
      <c r="J12" s="50" t="s">
        <v>503</v>
      </c>
      <c r="K12" s="50"/>
      <c r="L12" s="50" t="s">
        <v>92</v>
      </c>
      <c r="M12" s="50" t="s">
        <v>124</v>
      </c>
      <c r="O12" s="202" t="s">
        <v>92</v>
      </c>
    </row>
    <row r="13" spans="1:17" s="10" customFormat="1" ht="16.5" hidden="1">
      <c r="A13" s="998" t="s">
        <v>600</v>
      </c>
      <c r="B13" s="999"/>
      <c r="C13" s="86" t="s">
        <v>596</v>
      </c>
      <c r="D13" s="38">
        <v>42342</v>
      </c>
      <c r="E13" s="39"/>
      <c r="F13" s="39"/>
      <c r="G13" s="39">
        <f>D13+7</f>
        <v>42349</v>
      </c>
      <c r="H13" s="39">
        <f>D13+10</f>
        <v>42352</v>
      </c>
      <c r="I13" s="39">
        <f>D13+11</f>
        <v>42353</v>
      </c>
      <c r="J13" s="39"/>
      <c r="K13" s="39"/>
      <c r="L13" s="39"/>
      <c r="M13" s="31"/>
      <c r="N13" s="31"/>
      <c r="O13" s="39"/>
    </row>
    <row r="14" spans="1:17" s="10" customFormat="1" ht="16.5" hidden="1">
      <c r="A14" s="998" t="s">
        <v>603</v>
      </c>
      <c r="B14" s="999"/>
      <c r="C14" s="86" t="s">
        <v>596</v>
      </c>
      <c r="D14" s="38">
        <f t="shared" ref="D14:D23" si="0">D13+7</f>
        <v>42349</v>
      </c>
      <c r="E14" s="39"/>
      <c r="F14" s="39"/>
      <c r="G14" s="39">
        <f>D14+7</f>
        <v>42356</v>
      </c>
      <c r="H14" s="39">
        <f>D14+10</f>
        <v>42359</v>
      </c>
      <c r="I14" s="39">
        <f>D14+11</f>
        <v>42360</v>
      </c>
      <c r="J14" s="39"/>
      <c r="K14" s="39"/>
      <c r="L14" s="39"/>
      <c r="M14" s="31"/>
      <c r="N14" s="31"/>
      <c r="O14" s="39"/>
    </row>
    <row r="15" spans="1:17" s="10" customFormat="1" ht="16.5" hidden="1">
      <c r="A15" s="998" t="s">
        <v>456</v>
      </c>
      <c r="B15" s="999"/>
      <c r="C15" s="86" t="s">
        <v>596</v>
      </c>
      <c r="D15" s="38">
        <f>D14+7</f>
        <v>42356</v>
      </c>
      <c r="E15" s="39"/>
      <c r="F15" s="39"/>
      <c r="G15" s="39">
        <f>D15+7</f>
        <v>42363</v>
      </c>
      <c r="H15" s="39">
        <f>D15+10</f>
        <v>42366</v>
      </c>
      <c r="I15" s="39">
        <f>D15+11</f>
        <v>42367</v>
      </c>
      <c r="J15" s="39"/>
      <c r="K15" s="39"/>
      <c r="L15" s="39"/>
      <c r="M15" s="31"/>
      <c r="N15" s="31"/>
      <c r="O15" s="39"/>
    </row>
    <row r="16" spans="1:17" s="10" customFormat="1" ht="16.5" hidden="1">
      <c r="A16" s="998" t="s">
        <v>230</v>
      </c>
      <c r="B16" s="999"/>
      <c r="C16" s="86" t="s">
        <v>596</v>
      </c>
      <c r="D16" s="38">
        <f t="shared" si="0"/>
        <v>42363</v>
      </c>
      <c r="E16" s="39"/>
      <c r="F16" s="39"/>
      <c r="G16" s="39">
        <f>D16+7</f>
        <v>42370</v>
      </c>
      <c r="H16" s="39">
        <f>D16+10</f>
        <v>42373</v>
      </c>
      <c r="I16" s="39">
        <f>D16+11</f>
        <v>42374</v>
      </c>
      <c r="J16" s="39"/>
      <c r="K16" s="39"/>
      <c r="L16" s="39"/>
      <c r="M16" s="31"/>
      <c r="N16" s="31"/>
      <c r="O16" s="39"/>
    </row>
    <row r="17" spans="1:15" s="10" customFormat="1" ht="16.5" hidden="1">
      <c r="A17" s="998" t="s">
        <v>475</v>
      </c>
      <c r="B17" s="999"/>
      <c r="C17" s="86" t="s">
        <v>596</v>
      </c>
      <c r="D17" s="38">
        <f t="shared" si="0"/>
        <v>42370</v>
      </c>
      <c r="E17" s="39"/>
      <c r="F17" s="39"/>
      <c r="G17" s="39">
        <f>D17+7</f>
        <v>42377</v>
      </c>
      <c r="H17" s="39">
        <f>D17+10</f>
        <v>42380</v>
      </c>
      <c r="I17" s="39">
        <f>D17+11</f>
        <v>42381</v>
      </c>
      <c r="J17" s="39"/>
      <c r="K17" s="39"/>
      <c r="L17" s="39"/>
      <c r="M17" s="31"/>
      <c r="N17" s="31"/>
      <c r="O17" s="39"/>
    </row>
    <row r="18" spans="1:15" s="291" customFormat="1" ht="16.5" hidden="1">
      <c r="A18" s="1001" t="s">
        <v>191</v>
      </c>
      <c r="B18" s="1002"/>
      <c r="C18" s="287"/>
      <c r="D18" s="288">
        <f t="shared" si="0"/>
        <v>42377</v>
      </c>
      <c r="E18" s="289"/>
      <c r="F18" s="289"/>
      <c r="G18" s="289"/>
      <c r="H18" s="289"/>
      <c r="I18" s="289"/>
      <c r="J18" s="289"/>
      <c r="K18" s="289"/>
      <c r="L18" s="289"/>
      <c r="M18" s="290"/>
      <c r="N18" s="290"/>
      <c r="O18" s="289"/>
    </row>
    <row r="19" spans="1:15" s="10" customFormat="1" ht="16.5" hidden="1">
      <c r="A19" s="998" t="s">
        <v>217</v>
      </c>
      <c r="B19" s="999"/>
      <c r="C19" s="86" t="s">
        <v>616</v>
      </c>
      <c r="D19" s="38">
        <f t="shared" si="0"/>
        <v>42384</v>
      </c>
      <c r="E19" s="39"/>
      <c r="F19" s="39"/>
      <c r="G19" s="39">
        <f>D19+7</f>
        <v>42391</v>
      </c>
      <c r="H19" s="277" t="s">
        <v>36</v>
      </c>
      <c r="I19" s="277" t="s">
        <v>36</v>
      </c>
      <c r="J19" s="39"/>
      <c r="K19" s="39"/>
      <c r="L19" s="39"/>
      <c r="M19" s="31"/>
      <c r="N19" s="31"/>
      <c r="O19" s="39"/>
    </row>
    <row r="20" spans="1:15" s="10" customFormat="1" ht="16.5" hidden="1">
      <c r="A20" s="998" t="s">
        <v>128</v>
      </c>
      <c r="B20" s="999"/>
      <c r="C20" s="86" t="s">
        <v>616</v>
      </c>
      <c r="D20" s="38">
        <f t="shared" si="0"/>
        <v>42391</v>
      </c>
      <c r="E20" s="39"/>
      <c r="F20" s="39"/>
      <c r="G20" s="39">
        <f>D20+7</f>
        <v>42398</v>
      </c>
      <c r="H20" s="39">
        <f>D20+10</f>
        <v>42401</v>
      </c>
      <c r="I20" s="39">
        <f>D20+11</f>
        <v>42402</v>
      </c>
      <c r="J20" s="39"/>
      <c r="K20" s="39"/>
      <c r="L20" s="39"/>
      <c r="M20" s="31"/>
      <c r="N20" s="31"/>
      <c r="O20" s="39"/>
    </row>
    <row r="21" spans="1:15" s="10" customFormat="1" ht="16.5" hidden="1">
      <c r="A21" s="998" t="s">
        <v>482</v>
      </c>
      <c r="B21" s="999"/>
      <c r="C21" s="86" t="s">
        <v>616</v>
      </c>
      <c r="D21" s="38">
        <f t="shared" si="0"/>
        <v>42398</v>
      </c>
      <c r="E21" s="39"/>
      <c r="F21" s="39"/>
      <c r="G21" s="39">
        <f>D21+7</f>
        <v>42405</v>
      </c>
      <c r="H21" s="39">
        <f>D21+10+2</f>
        <v>42410</v>
      </c>
      <c r="I21" s="39">
        <f>D21+11+2</f>
        <v>42411</v>
      </c>
      <c r="J21" s="39"/>
      <c r="K21" s="39"/>
      <c r="L21" s="39"/>
      <c r="M21" s="31"/>
      <c r="N21" s="31"/>
      <c r="O21" s="39"/>
    </row>
    <row r="22" spans="1:15" s="10" customFormat="1" ht="16.5" hidden="1">
      <c r="A22" s="994" t="s">
        <v>191</v>
      </c>
      <c r="B22" s="995"/>
      <c r="C22" s="303"/>
      <c r="D22" s="280">
        <f t="shared" si="0"/>
        <v>42405</v>
      </c>
      <c r="E22" s="281"/>
      <c r="F22" s="281"/>
      <c r="G22" s="281"/>
      <c r="H22" s="281"/>
      <c r="I22" s="281"/>
      <c r="J22" s="39"/>
      <c r="K22" s="39"/>
      <c r="L22" s="39"/>
      <c r="M22" s="31"/>
      <c r="N22" s="31"/>
      <c r="O22" s="39"/>
    </row>
    <row r="23" spans="1:15" s="10" customFormat="1" ht="16.5" hidden="1">
      <c r="A23" s="1003" t="s">
        <v>603</v>
      </c>
      <c r="B23" s="1004"/>
      <c r="C23" s="302" t="s">
        <v>617</v>
      </c>
      <c r="D23" s="174">
        <f t="shared" si="0"/>
        <v>42412</v>
      </c>
      <c r="E23" s="173">
        <f>D23+6</f>
        <v>42418</v>
      </c>
      <c r="F23" s="173"/>
      <c r="G23" s="173">
        <f>D23+7</f>
        <v>42419</v>
      </c>
      <c r="H23" s="308">
        <f>D23+10</f>
        <v>42422</v>
      </c>
      <c r="I23" s="308">
        <f>D23+11</f>
        <v>42423</v>
      </c>
      <c r="J23" s="39"/>
      <c r="K23" s="39"/>
      <c r="L23" s="39"/>
      <c r="M23" s="31"/>
      <c r="N23" s="31"/>
      <c r="O23" s="39"/>
    </row>
    <row r="24" spans="1:15" s="10" customFormat="1" ht="16.5" hidden="1">
      <c r="A24" s="996" t="s">
        <v>647</v>
      </c>
      <c r="B24" s="997"/>
      <c r="C24" s="311" t="s">
        <v>648</v>
      </c>
      <c r="D24" s="89">
        <v>42471</v>
      </c>
      <c r="E24" s="90"/>
      <c r="F24" s="90">
        <f>D24+4</f>
        <v>42475</v>
      </c>
      <c r="G24" s="90">
        <f>D24+7</f>
        <v>42478</v>
      </c>
      <c r="H24" s="90">
        <f>D24+9</f>
        <v>42480</v>
      </c>
      <c r="I24" s="90">
        <f>D24+10</f>
        <v>42481</v>
      </c>
      <c r="J24" s="39"/>
      <c r="K24" s="39"/>
      <c r="L24" s="39"/>
      <c r="M24" s="31"/>
      <c r="N24" s="31"/>
      <c r="O24" s="39"/>
    </row>
    <row r="25" spans="1:15" s="10" customFormat="1" ht="16.5" hidden="1">
      <c r="A25" s="996" t="s">
        <v>405</v>
      </c>
      <c r="B25" s="997"/>
      <c r="C25" s="311" t="s">
        <v>649</v>
      </c>
      <c r="D25" s="89">
        <f>D24+7</f>
        <v>42478</v>
      </c>
      <c r="E25" s="90"/>
      <c r="F25" s="90">
        <f t="shared" ref="F25:F31" si="1">D25+4</f>
        <v>42482</v>
      </c>
      <c r="G25" s="90">
        <f t="shared" ref="G25:G31" si="2">D25+7</f>
        <v>42485</v>
      </c>
      <c r="H25" s="90">
        <f t="shared" ref="H25:H31" si="3">D25+9</f>
        <v>42487</v>
      </c>
      <c r="I25" s="90">
        <f t="shared" ref="I25:I31" si="4">D25+10</f>
        <v>42488</v>
      </c>
      <c r="J25" s="39"/>
      <c r="K25" s="39"/>
      <c r="L25" s="39"/>
      <c r="M25" s="31"/>
      <c r="N25" s="31"/>
      <c r="O25" s="39"/>
    </row>
    <row r="26" spans="1:15" s="10" customFormat="1" ht="16.5" hidden="1">
      <c r="A26" s="998" t="s">
        <v>650</v>
      </c>
      <c r="B26" s="999"/>
      <c r="C26" s="86" t="s">
        <v>651</v>
      </c>
      <c r="D26" s="89">
        <f t="shared" ref="D26:D36" si="5">D25+7</f>
        <v>42485</v>
      </c>
      <c r="E26" s="39"/>
      <c r="F26" s="90">
        <f t="shared" si="1"/>
        <v>42489</v>
      </c>
      <c r="G26" s="90">
        <f t="shared" si="2"/>
        <v>42492</v>
      </c>
      <c r="H26" s="90">
        <f t="shared" si="3"/>
        <v>42494</v>
      </c>
      <c r="I26" s="90">
        <f t="shared" si="4"/>
        <v>42495</v>
      </c>
      <c r="J26" s="39"/>
      <c r="K26" s="39"/>
      <c r="L26" s="39"/>
      <c r="M26" s="31"/>
      <c r="N26" s="31"/>
      <c r="O26" s="39"/>
    </row>
    <row r="27" spans="1:15" s="10" customFormat="1" ht="16.5" hidden="1">
      <c r="A27" s="998" t="s">
        <v>652</v>
      </c>
      <c r="B27" s="999"/>
      <c r="C27" s="86" t="s">
        <v>653</v>
      </c>
      <c r="D27" s="89">
        <f t="shared" si="5"/>
        <v>42492</v>
      </c>
      <c r="E27" s="39"/>
      <c r="F27" s="90">
        <f t="shared" si="1"/>
        <v>42496</v>
      </c>
      <c r="G27" s="90">
        <f t="shared" si="2"/>
        <v>42499</v>
      </c>
      <c r="H27" s="90">
        <f t="shared" si="3"/>
        <v>42501</v>
      </c>
      <c r="I27" s="90">
        <f t="shared" si="4"/>
        <v>42502</v>
      </c>
      <c r="J27" s="39"/>
      <c r="K27" s="39"/>
      <c r="L27" s="39"/>
      <c r="M27" s="31"/>
      <c r="N27" s="31"/>
      <c r="O27" s="39"/>
    </row>
    <row r="28" spans="1:15" s="10" customFormat="1" ht="16.5" hidden="1">
      <c r="A28" s="996" t="s">
        <v>647</v>
      </c>
      <c r="B28" s="997"/>
      <c r="C28" s="86" t="s">
        <v>654</v>
      </c>
      <c r="D28" s="89">
        <f t="shared" si="5"/>
        <v>42499</v>
      </c>
      <c r="E28" s="39"/>
      <c r="F28" s="90">
        <f t="shared" si="1"/>
        <v>42503</v>
      </c>
      <c r="G28" s="90">
        <f t="shared" si="2"/>
        <v>42506</v>
      </c>
      <c r="H28" s="90">
        <f t="shared" si="3"/>
        <v>42508</v>
      </c>
      <c r="I28" s="90">
        <f t="shared" si="4"/>
        <v>42509</v>
      </c>
      <c r="J28" s="39"/>
      <c r="K28" s="39"/>
      <c r="L28" s="39"/>
      <c r="M28" s="31"/>
      <c r="N28" s="31"/>
      <c r="O28" s="39"/>
    </row>
    <row r="29" spans="1:15" s="10" customFormat="1" ht="16.5" hidden="1">
      <c r="A29" s="996" t="s">
        <v>405</v>
      </c>
      <c r="B29" s="997"/>
      <c r="C29" s="86" t="s">
        <v>655</v>
      </c>
      <c r="D29" s="89">
        <f t="shared" si="5"/>
        <v>42506</v>
      </c>
      <c r="E29" s="39"/>
      <c r="F29" s="90">
        <f t="shared" si="1"/>
        <v>42510</v>
      </c>
      <c r="G29" s="90">
        <f t="shared" si="2"/>
        <v>42513</v>
      </c>
      <c r="H29" s="90">
        <f t="shared" si="3"/>
        <v>42515</v>
      </c>
      <c r="I29" s="90">
        <f t="shared" si="4"/>
        <v>42516</v>
      </c>
      <c r="J29" s="39"/>
      <c r="K29" s="39"/>
      <c r="L29" s="39"/>
      <c r="M29" s="31"/>
      <c r="N29" s="31"/>
      <c r="O29" s="39"/>
    </row>
    <row r="30" spans="1:15" s="10" customFormat="1" ht="16.5" hidden="1">
      <c r="A30" s="998" t="s">
        <v>650</v>
      </c>
      <c r="B30" s="999"/>
      <c r="C30" s="86" t="s">
        <v>656</v>
      </c>
      <c r="D30" s="89">
        <f t="shared" si="5"/>
        <v>42513</v>
      </c>
      <c r="E30" s="39"/>
      <c r="F30" s="90">
        <f t="shared" si="1"/>
        <v>42517</v>
      </c>
      <c r="G30" s="90">
        <f t="shared" si="2"/>
        <v>42520</v>
      </c>
      <c r="H30" s="90">
        <f t="shared" si="3"/>
        <v>42522</v>
      </c>
      <c r="I30" s="90">
        <f t="shared" si="4"/>
        <v>42523</v>
      </c>
      <c r="J30" s="39"/>
      <c r="K30" s="39"/>
      <c r="L30" s="39"/>
      <c r="M30" s="31"/>
      <c r="N30" s="31"/>
      <c r="O30" s="39"/>
    </row>
    <row r="31" spans="1:15" s="10" customFormat="1" ht="16.5" hidden="1">
      <c r="A31" s="998" t="s">
        <v>652</v>
      </c>
      <c r="B31" s="999"/>
      <c r="C31" s="86" t="s">
        <v>657</v>
      </c>
      <c r="D31" s="89">
        <f t="shared" si="5"/>
        <v>42520</v>
      </c>
      <c r="E31" s="39"/>
      <c r="F31" s="90">
        <f t="shared" si="1"/>
        <v>42524</v>
      </c>
      <c r="G31" s="90">
        <f t="shared" si="2"/>
        <v>42527</v>
      </c>
      <c r="H31" s="90">
        <f t="shared" si="3"/>
        <v>42529</v>
      </c>
      <c r="I31" s="90">
        <f t="shared" si="4"/>
        <v>42530</v>
      </c>
      <c r="J31" s="39"/>
      <c r="K31" s="39"/>
      <c r="L31" s="39"/>
      <c r="M31" s="31"/>
      <c r="N31" s="31"/>
      <c r="O31" s="39"/>
    </row>
    <row r="32" spans="1:15" s="10" customFormat="1" ht="16.5" hidden="1">
      <c r="A32" s="998"/>
      <c r="B32" s="999"/>
      <c r="C32" s="86"/>
      <c r="D32" s="38"/>
      <c r="E32" s="39"/>
      <c r="F32" s="39"/>
      <c r="G32" s="39">
        <f>D32+7</f>
        <v>7</v>
      </c>
      <c r="H32" s="39">
        <f>D32+10</f>
        <v>10</v>
      </c>
      <c r="I32" s="39">
        <f>D32+11</f>
        <v>11</v>
      </c>
      <c r="J32" s="39"/>
      <c r="K32" s="39"/>
      <c r="L32" s="39"/>
      <c r="M32" s="31"/>
      <c r="N32" s="31"/>
      <c r="O32" s="39"/>
    </row>
    <row r="33" spans="1:15" s="10" customFormat="1" ht="16.5" hidden="1">
      <c r="A33" s="998" t="s">
        <v>647</v>
      </c>
      <c r="B33" s="999"/>
      <c r="C33" s="86" t="s">
        <v>668</v>
      </c>
      <c r="D33" s="89">
        <v>42528</v>
      </c>
      <c r="E33" s="39"/>
      <c r="F33" s="90">
        <f>D33+3</f>
        <v>42531</v>
      </c>
      <c r="G33" s="90">
        <f>D33+6</f>
        <v>42534</v>
      </c>
      <c r="H33" s="90">
        <f>D33+8</f>
        <v>42536</v>
      </c>
      <c r="I33" s="90">
        <f>D33+9</f>
        <v>42537</v>
      </c>
      <c r="J33" s="39"/>
      <c r="K33" s="39"/>
      <c r="L33" s="39"/>
      <c r="M33" s="31"/>
      <c r="N33" s="31"/>
      <c r="O33" s="39"/>
    </row>
    <row r="34" spans="1:15" s="10" customFormat="1" ht="16.5" hidden="1">
      <c r="A34" s="998" t="s">
        <v>405</v>
      </c>
      <c r="B34" s="999"/>
      <c r="C34" s="86" t="s">
        <v>669</v>
      </c>
      <c r="D34" s="89">
        <f t="shared" si="5"/>
        <v>42535</v>
      </c>
      <c r="E34" s="39"/>
      <c r="F34" s="90">
        <f t="shared" ref="F34:F39" si="6">D34+3</f>
        <v>42538</v>
      </c>
      <c r="G34" s="90">
        <f t="shared" ref="G34:G39" si="7">D34+6</f>
        <v>42541</v>
      </c>
      <c r="H34" s="90">
        <f t="shared" ref="H34:H39" si="8">D34+8</f>
        <v>42543</v>
      </c>
      <c r="I34" s="90">
        <f t="shared" ref="I34:I39" si="9">D34+9</f>
        <v>42544</v>
      </c>
      <c r="J34" s="39"/>
      <c r="K34" s="39"/>
      <c r="L34" s="39"/>
      <c r="M34" s="31"/>
      <c r="N34" s="31"/>
      <c r="O34" s="39"/>
    </row>
    <row r="35" spans="1:15" s="10" customFormat="1" ht="16.5" hidden="1">
      <c r="A35" s="998" t="s">
        <v>650</v>
      </c>
      <c r="B35" s="999"/>
      <c r="C35" s="86" t="s">
        <v>677</v>
      </c>
      <c r="D35" s="89">
        <f>D34+7</f>
        <v>42542</v>
      </c>
      <c r="E35" s="39"/>
      <c r="F35" s="90">
        <f t="shared" si="6"/>
        <v>42545</v>
      </c>
      <c r="G35" s="90">
        <f t="shared" si="7"/>
        <v>42548</v>
      </c>
      <c r="H35" s="90">
        <f t="shared" si="8"/>
        <v>42550</v>
      </c>
      <c r="I35" s="90">
        <f t="shared" si="9"/>
        <v>42551</v>
      </c>
      <c r="J35" s="39"/>
      <c r="K35" s="39"/>
      <c r="L35" s="39"/>
      <c r="M35" s="31"/>
      <c r="N35" s="31"/>
      <c r="O35" s="39"/>
    </row>
    <row r="36" spans="1:15" s="10" customFormat="1" ht="16.5" hidden="1">
      <c r="A36" s="998" t="s">
        <v>652</v>
      </c>
      <c r="B36" s="999"/>
      <c r="C36" s="86" t="s">
        <v>678</v>
      </c>
      <c r="D36" s="89">
        <f t="shared" si="5"/>
        <v>42549</v>
      </c>
      <c r="E36" s="39"/>
      <c r="F36" s="90">
        <f t="shared" si="6"/>
        <v>42552</v>
      </c>
      <c r="G36" s="90">
        <f t="shared" si="7"/>
        <v>42555</v>
      </c>
      <c r="H36" s="90">
        <f t="shared" si="8"/>
        <v>42557</v>
      </c>
      <c r="I36" s="90">
        <f t="shared" si="9"/>
        <v>42558</v>
      </c>
      <c r="J36" s="39"/>
      <c r="K36" s="39"/>
      <c r="L36" s="39"/>
      <c r="M36" s="31"/>
      <c r="N36" s="31"/>
      <c r="O36" s="39"/>
    </row>
    <row r="37" spans="1:15" s="10" customFormat="1" ht="16.5" hidden="1">
      <c r="A37" s="998" t="s">
        <v>647</v>
      </c>
      <c r="B37" s="999"/>
      <c r="C37" s="86" t="s">
        <v>679</v>
      </c>
      <c r="D37" s="89">
        <f t="shared" ref="D37:D48" si="10">D36+7</f>
        <v>42556</v>
      </c>
      <c r="E37" s="39"/>
      <c r="F37" s="90">
        <f t="shared" si="6"/>
        <v>42559</v>
      </c>
      <c r="G37" s="90">
        <f t="shared" si="7"/>
        <v>42562</v>
      </c>
      <c r="H37" s="90">
        <f t="shared" si="8"/>
        <v>42564</v>
      </c>
      <c r="I37" s="90">
        <f t="shared" si="9"/>
        <v>42565</v>
      </c>
      <c r="J37" s="39"/>
      <c r="K37" s="39"/>
      <c r="L37" s="39"/>
      <c r="M37" s="31"/>
      <c r="N37" s="31"/>
      <c r="O37" s="39"/>
    </row>
    <row r="38" spans="1:15" s="10" customFormat="1" ht="16.5" hidden="1">
      <c r="A38" s="998" t="s">
        <v>405</v>
      </c>
      <c r="B38" s="999"/>
      <c r="C38" s="86" t="s">
        <v>680</v>
      </c>
      <c r="D38" s="89">
        <f t="shared" si="10"/>
        <v>42563</v>
      </c>
      <c r="E38" s="39"/>
      <c r="F38" s="90">
        <f t="shared" si="6"/>
        <v>42566</v>
      </c>
      <c r="G38" s="90">
        <f t="shared" si="7"/>
        <v>42569</v>
      </c>
      <c r="H38" s="90">
        <f t="shared" si="8"/>
        <v>42571</v>
      </c>
      <c r="I38" s="90">
        <f t="shared" si="9"/>
        <v>42572</v>
      </c>
      <c r="J38" s="39"/>
      <c r="K38" s="39"/>
      <c r="L38" s="39"/>
      <c r="M38" s="31"/>
      <c r="N38" s="31"/>
      <c r="O38" s="39"/>
    </row>
    <row r="39" spans="1:15" s="10" customFormat="1" ht="16.5">
      <c r="A39" s="998" t="s">
        <v>650</v>
      </c>
      <c r="B39" s="999"/>
      <c r="C39" s="86" t="s">
        <v>681</v>
      </c>
      <c r="D39" s="89">
        <f t="shared" si="10"/>
        <v>42570</v>
      </c>
      <c r="E39" s="39"/>
      <c r="F39" s="90">
        <f t="shared" si="6"/>
        <v>42573</v>
      </c>
      <c r="G39" s="90">
        <f t="shared" si="7"/>
        <v>42576</v>
      </c>
      <c r="H39" s="90">
        <f t="shared" si="8"/>
        <v>42578</v>
      </c>
      <c r="I39" s="90">
        <f t="shared" si="9"/>
        <v>42579</v>
      </c>
      <c r="J39" s="39"/>
      <c r="K39" s="39"/>
      <c r="L39" s="39"/>
      <c r="M39" s="31"/>
      <c r="N39" s="31"/>
      <c r="O39" s="39"/>
    </row>
    <row r="40" spans="1:15" s="10" customFormat="1" ht="16.5">
      <c r="A40" s="998" t="s">
        <v>652</v>
      </c>
      <c r="B40" s="999"/>
      <c r="C40" s="86" t="s">
        <v>689</v>
      </c>
      <c r="D40" s="89">
        <f t="shared" si="10"/>
        <v>42577</v>
      </c>
      <c r="E40" s="39"/>
      <c r="F40" s="90">
        <f t="shared" ref="F40:F47" si="11">D40+3</f>
        <v>42580</v>
      </c>
      <c r="G40" s="90">
        <f t="shared" ref="G40:G47" si="12">D40+6</f>
        <v>42583</v>
      </c>
      <c r="H40" s="90">
        <f>D40+8</f>
        <v>42585</v>
      </c>
      <c r="I40" s="90">
        <f>D40+9</f>
        <v>42586</v>
      </c>
      <c r="J40" s="39"/>
      <c r="K40" s="39"/>
      <c r="L40" s="39"/>
      <c r="M40" s="31"/>
      <c r="N40" s="31"/>
      <c r="O40" s="39"/>
    </row>
    <row r="41" spans="1:15" s="10" customFormat="1" ht="16.5">
      <c r="A41" s="998" t="s">
        <v>647</v>
      </c>
      <c r="B41" s="999"/>
      <c r="C41" s="86" t="s">
        <v>690</v>
      </c>
      <c r="D41" s="89">
        <f t="shared" si="10"/>
        <v>42584</v>
      </c>
      <c r="E41" s="39"/>
      <c r="F41" s="90">
        <f t="shared" si="11"/>
        <v>42587</v>
      </c>
      <c r="G41" s="90">
        <f t="shared" si="12"/>
        <v>42590</v>
      </c>
      <c r="H41" s="90">
        <f>D41+8</f>
        <v>42592</v>
      </c>
      <c r="I41" s="90">
        <f>D41+9</f>
        <v>42593</v>
      </c>
      <c r="J41" s="39"/>
      <c r="K41" s="39"/>
      <c r="L41" s="39"/>
      <c r="M41" s="31"/>
      <c r="N41" s="31"/>
      <c r="O41" s="39"/>
    </row>
    <row r="42" spans="1:15" s="10" customFormat="1" ht="16.5">
      <c r="A42" s="998" t="s">
        <v>405</v>
      </c>
      <c r="B42" s="999"/>
      <c r="C42" s="86" t="s">
        <v>691</v>
      </c>
      <c r="D42" s="89">
        <f t="shared" si="10"/>
        <v>42591</v>
      </c>
      <c r="E42" s="39"/>
      <c r="F42" s="90">
        <f t="shared" si="11"/>
        <v>42594</v>
      </c>
      <c r="G42" s="90">
        <f t="shared" si="12"/>
        <v>42597</v>
      </c>
      <c r="H42" s="90">
        <f>D42+8</f>
        <v>42599</v>
      </c>
      <c r="I42" s="90">
        <f>D42+9</f>
        <v>42600</v>
      </c>
      <c r="J42" s="39"/>
      <c r="K42" s="39"/>
      <c r="L42" s="39"/>
      <c r="M42" s="31"/>
      <c r="N42" s="31"/>
      <c r="O42" s="39"/>
    </row>
    <row r="43" spans="1:15" s="10" customFormat="1" ht="16.5">
      <c r="A43" s="998" t="s">
        <v>650</v>
      </c>
      <c r="B43" s="999"/>
      <c r="C43" s="86" t="s">
        <v>699</v>
      </c>
      <c r="D43" s="89">
        <f t="shared" si="10"/>
        <v>42598</v>
      </c>
      <c r="E43" s="39"/>
      <c r="F43" s="90">
        <f t="shared" si="11"/>
        <v>42601</v>
      </c>
      <c r="G43" s="90">
        <f t="shared" si="12"/>
        <v>42604</v>
      </c>
      <c r="H43" s="90">
        <f>D43+8</f>
        <v>42606</v>
      </c>
      <c r="I43" s="90">
        <f>D43+9</f>
        <v>42607</v>
      </c>
      <c r="J43" s="39"/>
      <c r="K43" s="39"/>
      <c r="L43" s="39"/>
      <c r="M43" s="31"/>
      <c r="N43" s="31"/>
      <c r="O43" s="39"/>
    </row>
    <row r="44" spans="1:15" s="10" customFormat="1" ht="16.5">
      <c r="A44" s="998" t="s">
        <v>652</v>
      </c>
      <c r="B44" s="999"/>
      <c r="C44" s="86" t="s">
        <v>700</v>
      </c>
      <c r="D44" s="89">
        <f t="shared" si="10"/>
        <v>42605</v>
      </c>
      <c r="E44" s="39"/>
      <c r="F44" s="90">
        <f t="shared" si="11"/>
        <v>42608</v>
      </c>
      <c r="G44" s="90">
        <f t="shared" si="12"/>
        <v>42611</v>
      </c>
      <c r="H44" s="90">
        <f>D44+8</f>
        <v>42613</v>
      </c>
      <c r="I44" s="90">
        <f>D44+9</f>
        <v>42614</v>
      </c>
      <c r="J44" s="39"/>
      <c r="K44" s="39"/>
      <c r="L44" s="39"/>
      <c r="M44" s="31"/>
      <c r="N44" s="31"/>
      <c r="O44" s="39"/>
    </row>
    <row r="45" spans="1:15" s="10" customFormat="1" ht="16.5">
      <c r="A45" s="998" t="s">
        <v>647</v>
      </c>
      <c r="B45" s="999"/>
      <c r="C45" s="86" t="s">
        <v>701</v>
      </c>
      <c r="D45" s="89">
        <f t="shared" si="10"/>
        <v>42612</v>
      </c>
      <c r="E45" s="39"/>
      <c r="F45" s="90">
        <f t="shared" si="11"/>
        <v>42615</v>
      </c>
      <c r="G45" s="90">
        <f t="shared" si="12"/>
        <v>42618</v>
      </c>
      <c r="H45" s="90" t="s">
        <v>36</v>
      </c>
      <c r="I45" s="90" t="s">
        <v>36</v>
      </c>
      <c r="J45" s="39"/>
      <c r="K45" s="39"/>
      <c r="L45" s="39"/>
      <c r="M45" s="31"/>
      <c r="N45" s="31"/>
      <c r="O45" s="39"/>
    </row>
    <row r="46" spans="1:15" s="10" customFormat="1" ht="16.5">
      <c r="A46" s="1005" t="s">
        <v>405</v>
      </c>
      <c r="B46" s="1006"/>
      <c r="C46" s="302" t="s">
        <v>718</v>
      </c>
      <c r="D46" s="89">
        <f t="shared" si="10"/>
        <v>42619</v>
      </c>
      <c r="E46" s="39"/>
      <c r="F46" s="90">
        <f t="shared" si="11"/>
        <v>42622</v>
      </c>
      <c r="G46" s="90">
        <f t="shared" si="12"/>
        <v>42625</v>
      </c>
      <c r="H46" s="90" t="s">
        <v>36</v>
      </c>
      <c r="I46" s="90" t="s">
        <v>36</v>
      </c>
      <c r="J46" s="39"/>
      <c r="K46" s="39"/>
      <c r="L46" s="39"/>
      <c r="M46" s="31"/>
      <c r="N46" s="31"/>
      <c r="O46" s="39"/>
    </row>
    <row r="47" spans="1:15" s="10" customFormat="1" ht="16.5">
      <c r="A47" s="1005" t="s">
        <v>719</v>
      </c>
      <c r="B47" s="1006"/>
      <c r="C47" s="302" t="s">
        <v>720</v>
      </c>
      <c r="D47" s="89">
        <f t="shared" si="10"/>
        <v>42626</v>
      </c>
      <c r="E47" s="39"/>
      <c r="F47" s="90">
        <f t="shared" si="11"/>
        <v>42629</v>
      </c>
      <c r="G47" s="90">
        <f t="shared" si="12"/>
        <v>42632</v>
      </c>
      <c r="H47" s="90" t="s">
        <v>36</v>
      </c>
      <c r="I47" s="90" t="s">
        <v>36</v>
      </c>
      <c r="J47" s="39"/>
      <c r="K47" s="39"/>
      <c r="L47" s="39"/>
      <c r="M47" s="31"/>
      <c r="N47" s="31"/>
      <c r="O47" s="39"/>
    </row>
    <row r="48" spans="1:15" s="10" customFormat="1" ht="16.5">
      <c r="A48" s="1005" t="s">
        <v>652</v>
      </c>
      <c r="B48" s="1006"/>
      <c r="C48" s="302" t="s">
        <v>721</v>
      </c>
      <c r="D48" s="89">
        <f t="shared" si="10"/>
        <v>42633</v>
      </c>
      <c r="E48" s="39"/>
      <c r="F48" s="90">
        <f>D48+3</f>
        <v>42636</v>
      </c>
      <c r="G48" s="90">
        <f>D48+6</f>
        <v>42639</v>
      </c>
      <c r="H48" s="90" t="s">
        <v>36</v>
      </c>
      <c r="I48" s="90" t="s">
        <v>36</v>
      </c>
      <c r="J48" s="31"/>
      <c r="K48" s="31"/>
      <c r="L48" s="31"/>
      <c r="M48" s="31"/>
      <c r="N48" s="31"/>
      <c r="O48" s="31"/>
    </row>
    <row r="49" spans="1:17" s="10" customFormat="1" ht="16.5">
      <c r="A49" s="347" t="s">
        <v>697</v>
      </c>
      <c r="B49" s="338"/>
      <c r="C49" s="339"/>
      <c r="D49" s="340"/>
      <c r="E49" s="341"/>
      <c r="F49" s="341"/>
      <c r="G49" s="341"/>
      <c r="H49" s="342"/>
      <c r="I49" s="337"/>
      <c r="J49" s="31"/>
      <c r="K49" s="31"/>
      <c r="L49" s="31"/>
      <c r="M49" s="31"/>
      <c r="N49" s="31"/>
      <c r="O49" s="31"/>
    </row>
    <row r="50" spans="1:17" s="10" customFormat="1" ht="18.75">
      <c r="A50" s="343" t="s">
        <v>687</v>
      </c>
      <c r="B50" s="344"/>
      <c r="C50" s="344"/>
      <c r="D50" s="344"/>
      <c r="E50" s="344"/>
      <c r="F50" s="344"/>
      <c r="G50" s="344"/>
      <c r="H50" s="345"/>
      <c r="I50" s="30"/>
      <c r="J50" s="30"/>
      <c r="K50" s="30"/>
      <c r="L50" s="30"/>
      <c r="M50" s="30"/>
      <c r="N50" s="30"/>
      <c r="O50" s="30"/>
    </row>
    <row r="51" spans="1:17" s="10" customFormat="1" ht="18.75">
      <c r="A51" s="1007" t="s">
        <v>688</v>
      </c>
      <c r="B51" s="1008"/>
      <c r="C51" s="1008"/>
      <c r="D51" s="1008"/>
      <c r="E51" s="1008"/>
      <c r="F51" s="1008"/>
      <c r="G51" s="1008"/>
      <c r="H51" s="346"/>
      <c r="I51" s="31"/>
      <c r="J51" s="31"/>
      <c r="K51" s="31"/>
      <c r="L51" s="31"/>
      <c r="M51" s="31"/>
      <c r="N51" s="31"/>
      <c r="O51" s="31"/>
    </row>
    <row r="54" spans="1:17" ht="16.5">
      <c r="A54" s="72" t="s">
        <v>107</v>
      </c>
      <c r="B54" s="73"/>
      <c r="C54" s="74"/>
      <c r="D54" s="75"/>
      <c r="E54" s="76"/>
      <c r="F54" s="76"/>
      <c r="G54" s="76"/>
      <c r="H54" s="77"/>
    </row>
    <row r="55" spans="1:17" s="71" customFormat="1" ht="15" hidden="1">
      <c r="A55" s="78" t="s">
        <v>144</v>
      </c>
      <c r="B55" s="79"/>
      <c r="C55" s="79"/>
      <c r="D55" s="79"/>
      <c r="E55" s="79"/>
      <c r="F55" s="79"/>
      <c r="G55" s="79"/>
      <c r="H55" s="80"/>
      <c r="O55" s="204"/>
      <c r="P55" s="204"/>
      <c r="Q55" s="204"/>
    </row>
    <row r="56" spans="1:17" s="71" customFormat="1" ht="16.5">
      <c r="A56" s="320" t="s">
        <v>640</v>
      </c>
      <c r="B56" s="318" t="s">
        <v>658</v>
      </c>
      <c r="C56" s="318"/>
      <c r="D56" s="318"/>
      <c r="E56" s="79"/>
      <c r="F56" s="79"/>
      <c r="G56" s="79"/>
      <c r="H56" s="80"/>
      <c r="O56" s="204"/>
      <c r="P56" s="204"/>
      <c r="Q56" s="204"/>
    </row>
    <row r="57" spans="1:17" s="71" customFormat="1" ht="16.5">
      <c r="A57" s="320" t="s">
        <v>418</v>
      </c>
      <c r="B57" s="318" t="s">
        <v>659</v>
      </c>
      <c r="C57" s="318"/>
      <c r="D57" s="318"/>
      <c r="E57" s="79"/>
      <c r="F57" s="79"/>
      <c r="G57" s="79"/>
      <c r="H57" s="80"/>
      <c r="O57" s="204"/>
      <c r="P57" s="204"/>
      <c r="Q57" s="204"/>
    </row>
    <row r="58" spans="1:17" s="71" customFormat="1" ht="16.5">
      <c r="A58" s="320" t="s">
        <v>421</v>
      </c>
      <c r="B58" s="318" t="s">
        <v>660</v>
      </c>
      <c r="C58" s="318"/>
      <c r="D58" s="318"/>
      <c r="E58" s="79"/>
      <c r="F58" s="79"/>
      <c r="G58" s="79"/>
      <c r="H58" s="80"/>
      <c r="O58" s="204"/>
      <c r="P58" s="204"/>
      <c r="Q58" s="204"/>
    </row>
    <row r="59" spans="1:17" s="71" customFormat="1" ht="16.5">
      <c r="A59" s="320" t="s">
        <v>629</v>
      </c>
      <c r="B59" s="319" t="s">
        <v>661</v>
      </c>
      <c r="C59" s="318"/>
      <c r="D59" s="318"/>
      <c r="E59" s="79"/>
      <c r="F59" s="79"/>
      <c r="G59" s="79"/>
      <c r="H59" s="80"/>
      <c r="O59" s="204"/>
      <c r="P59" s="204"/>
      <c r="Q59" s="204"/>
    </row>
    <row r="60" spans="1:17" s="71" customFormat="1" ht="15">
      <c r="A60" s="81"/>
      <c r="B60" s="82"/>
      <c r="C60" s="82"/>
      <c r="D60" s="82"/>
      <c r="E60" s="82"/>
      <c r="F60" s="82"/>
      <c r="G60" s="82"/>
      <c r="H60" s="83"/>
      <c r="O60" s="204"/>
      <c r="P60" s="204"/>
      <c r="Q60" s="204"/>
    </row>
    <row r="61" spans="1:17" s="66" customFormat="1" ht="14.25">
      <c r="A61" s="218"/>
      <c r="B61" s="218"/>
      <c r="C61" s="219"/>
      <c r="D61" s="219"/>
      <c r="E61" s="219"/>
      <c r="F61" s="219"/>
      <c r="G61" s="219"/>
      <c r="H61" s="219"/>
      <c r="I61" s="68"/>
      <c r="J61" s="68"/>
      <c r="K61" s="68"/>
      <c r="L61" s="68"/>
      <c r="M61" s="68"/>
      <c r="N61" s="67"/>
      <c r="O61" s="205"/>
      <c r="P61" s="101"/>
      <c r="Q61" s="101"/>
    </row>
    <row r="62" spans="1:17" s="66" customFormat="1" ht="15.75">
      <c r="B62" s="222" t="s">
        <v>560</v>
      </c>
      <c r="C62" s="218"/>
      <c r="D62" s="218"/>
      <c r="E62" s="219"/>
      <c r="F62" s="219"/>
      <c r="G62" s="219"/>
      <c r="H62" s="219"/>
      <c r="I62" s="68"/>
      <c r="J62" s="68"/>
      <c r="K62" s="68"/>
      <c r="L62" s="68"/>
      <c r="M62" s="68"/>
      <c r="N62" s="67"/>
      <c r="O62" s="205"/>
      <c r="P62" s="101"/>
      <c r="Q62" s="101"/>
    </row>
    <row r="63" spans="1:17" s="71" customFormat="1" ht="14.25">
      <c r="A63" s="218" t="s">
        <v>726</v>
      </c>
      <c r="B63" s="218"/>
      <c r="C63" s="218"/>
      <c r="D63" s="218"/>
      <c r="E63" s="218"/>
      <c r="F63" s="218"/>
      <c r="G63" s="218"/>
      <c r="H63" s="218"/>
      <c r="O63" s="204"/>
      <c r="P63" s="204"/>
      <c r="Q63" s="204"/>
    </row>
    <row r="64" spans="1:17" ht="14.25">
      <c r="A64" s="218" t="s">
        <v>571</v>
      </c>
      <c r="B64" s="218"/>
      <c r="C64" s="218"/>
      <c r="D64" s="218"/>
      <c r="E64" s="218"/>
      <c r="F64" s="218"/>
      <c r="G64" s="218"/>
      <c r="H64" s="218"/>
    </row>
    <row r="65" spans="1:17" s="66" customFormat="1" ht="14.25">
      <c r="A65" s="218" t="s">
        <v>665</v>
      </c>
      <c r="B65" s="218"/>
      <c r="C65" s="218"/>
      <c r="D65" s="218"/>
      <c r="E65" s="218"/>
      <c r="F65" s="218"/>
      <c r="G65" s="218"/>
      <c r="H65" s="218"/>
      <c r="I65" s="68"/>
      <c r="J65" s="68"/>
      <c r="K65" s="68"/>
      <c r="L65" s="68"/>
      <c r="M65" s="68"/>
      <c r="N65" s="67"/>
      <c r="O65" s="205"/>
      <c r="P65" s="101"/>
      <c r="Q65" s="101"/>
    </row>
    <row r="66" spans="1:17" s="66" customFormat="1" ht="14.25">
      <c r="A66" s="218" t="s">
        <v>725</v>
      </c>
      <c r="B66" s="218"/>
      <c r="C66" s="219"/>
      <c r="D66" s="219"/>
      <c r="E66" s="219"/>
      <c r="F66" s="219"/>
      <c r="G66" s="219"/>
      <c r="H66" s="219"/>
      <c r="I66" s="68"/>
      <c r="J66" s="68"/>
      <c r="K66" s="68"/>
      <c r="L66" s="68"/>
      <c r="M66" s="68"/>
      <c r="N66" s="67"/>
      <c r="O66" s="205"/>
      <c r="P66" s="101"/>
      <c r="Q66" s="101"/>
    </row>
    <row r="67" spans="1:17" s="66" customFormat="1" ht="14.25">
      <c r="A67" s="218" t="s">
        <v>727</v>
      </c>
      <c r="B67" s="218"/>
      <c r="C67" s="219"/>
      <c r="D67" s="219"/>
      <c r="E67" s="219"/>
      <c r="F67" s="219"/>
      <c r="G67" s="219"/>
      <c r="H67" s="219"/>
      <c r="I67" s="68"/>
      <c r="J67" s="68"/>
      <c r="K67" s="68"/>
      <c r="L67" s="68"/>
      <c r="M67" s="68"/>
      <c r="N67" s="67"/>
      <c r="O67" s="205"/>
      <c r="P67" s="101"/>
      <c r="Q67" s="101"/>
    </row>
    <row r="68" spans="1:17" s="66" customFormat="1" ht="15.75">
      <c r="A68" s="218"/>
      <c r="B68" s="222" t="s">
        <v>559</v>
      </c>
      <c r="C68" s="219"/>
      <c r="D68" s="219"/>
      <c r="E68" s="219"/>
      <c r="F68" s="219"/>
      <c r="G68" s="219"/>
      <c r="H68" s="219"/>
      <c r="O68" s="101"/>
      <c r="P68" s="101"/>
      <c r="Q68" s="101"/>
    </row>
    <row r="69" spans="1:17" s="66" customFormat="1" ht="14.25">
      <c r="A69" s="218"/>
      <c r="B69" s="218"/>
      <c r="C69" s="218"/>
      <c r="D69" s="218"/>
      <c r="E69" s="218"/>
      <c r="F69" s="218"/>
      <c r="G69" s="218"/>
      <c r="H69" s="218"/>
      <c r="O69" s="101"/>
      <c r="P69" s="101"/>
      <c r="Q69" s="101"/>
    </row>
    <row r="70" spans="1:17" s="66" customFormat="1" ht="14.25">
      <c r="A70" s="218" t="s">
        <v>574</v>
      </c>
      <c r="B70" s="218"/>
      <c r="C70" s="218"/>
      <c r="D70" s="218"/>
      <c r="E70" s="218"/>
      <c r="F70" s="218"/>
      <c r="G70" s="218"/>
      <c r="H70" s="218"/>
      <c r="I70" s="68"/>
      <c r="J70" s="68"/>
      <c r="K70" s="68"/>
      <c r="L70" s="68"/>
      <c r="M70" s="68"/>
      <c r="N70" s="67"/>
      <c r="O70" s="205"/>
      <c r="P70" s="101"/>
      <c r="Q70" s="101"/>
    </row>
    <row r="71" spans="1:17" s="66" customFormat="1" ht="14.25" hidden="1">
      <c r="A71" s="221"/>
      <c r="B71" s="218"/>
      <c r="C71" s="218"/>
      <c r="D71" s="218"/>
      <c r="E71" s="218"/>
      <c r="F71" s="218"/>
      <c r="G71" s="218"/>
      <c r="H71" s="218"/>
      <c r="I71" s="67"/>
      <c r="J71" s="67"/>
      <c r="K71" s="67"/>
      <c r="L71" s="67"/>
      <c r="M71" s="67"/>
      <c r="N71" s="67"/>
      <c r="O71" s="206"/>
      <c r="P71" s="101"/>
      <c r="Q71" s="101"/>
    </row>
    <row r="72" spans="1:17" s="66" customFormat="1" ht="14.25" hidden="1">
      <c r="A72" s="221"/>
      <c r="B72" s="218"/>
      <c r="C72" s="219"/>
      <c r="D72" s="219"/>
      <c r="E72" s="219"/>
      <c r="F72" s="219"/>
      <c r="G72" s="219"/>
      <c r="H72" s="219"/>
      <c r="O72" s="101"/>
      <c r="P72" s="101"/>
      <c r="Q72" s="101"/>
    </row>
    <row r="73" spans="1:17" s="66" customFormat="1" ht="14.25" hidden="1">
      <c r="A73" s="218"/>
      <c r="B73" s="218"/>
      <c r="C73" s="219"/>
      <c r="D73" s="219"/>
      <c r="E73" s="219"/>
      <c r="F73" s="219"/>
      <c r="G73" s="219"/>
      <c r="H73" s="219"/>
      <c r="O73" s="101"/>
      <c r="P73" s="101"/>
      <c r="Q73" s="101"/>
    </row>
    <row r="74" spans="1:17" s="66" customFormat="1" ht="14.25">
      <c r="A74" s="218" t="s">
        <v>562</v>
      </c>
      <c r="B74" s="218"/>
      <c r="C74" s="219"/>
      <c r="D74" s="219"/>
      <c r="E74" s="219"/>
      <c r="F74" s="219"/>
      <c r="G74" s="219"/>
      <c r="H74" s="219"/>
      <c r="O74" s="101"/>
      <c r="P74" s="101"/>
      <c r="Q74" s="101"/>
    </row>
    <row r="75" spans="1:17" ht="14.25">
      <c r="A75" s="218" t="s">
        <v>563</v>
      </c>
      <c r="B75" s="218"/>
      <c r="C75" s="66"/>
      <c r="D75" s="66"/>
      <c r="E75" s="6"/>
      <c r="F75" s="6"/>
      <c r="G75" s="6"/>
      <c r="H75" s="6"/>
      <c r="I75" s="6"/>
      <c r="J75" s="6"/>
      <c r="K75" s="6"/>
      <c r="L75" s="6"/>
      <c r="O75" s="200"/>
    </row>
    <row r="76" spans="1:17" ht="14.25">
      <c r="A76" s="218" t="s">
        <v>564</v>
      </c>
      <c r="B76" s="218"/>
      <c r="C76" s="66"/>
      <c r="D76" s="6"/>
    </row>
    <row r="77" spans="1:17" ht="14.25">
      <c r="A77" s="218" t="s">
        <v>635</v>
      </c>
      <c r="B77" s="218"/>
      <c r="C77" s="66"/>
    </row>
    <row r="78" spans="1:17" ht="14.25">
      <c r="A78" s="218" t="s">
        <v>634</v>
      </c>
      <c r="B78" s="218"/>
      <c r="C78" s="66"/>
    </row>
    <row r="79" spans="1:17" ht="14.25">
      <c r="A79" s="218" t="s">
        <v>728</v>
      </c>
      <c r="B79" s="218"/>
      <c r="C79" s="6"/>
    </row>
    <row r="80" spans="1:17" ht="15.75">
      <c r="A80" s="218" t="s">
        <v>729</v>
      </c>
      <c r="B80" s="222"/>
    </row>
    <row r="81" spans="1:2" ht="14.25">
      <c r="A81" s="218" t="s">
        <v>730</v>
      </c>
      <c r="B81" s="219"/>
    </row>
    <row r="82" spans="1:2" ht="14.25">
      <c r="A82" s="218" t="s">
        <v>731</v>
      </c>
      <c r="B82" s="219"/>
    </row>
    <row r="83" spans="1:2" ht="14.25">
      <c r="A83" s="218"/>
      <c r="B83" s="219"/>
    </row>
    <row r="84" spans="1:2" ht="15.75">
      <c r="A84" s="66"/>
      <c r="B84" s="363" t="s">
        <v>732</v>
      </c>
    </row>
    <row r="85" spans="1:2" ht="14.25">
      <c r="A85" s="218" t="s">
        <v>565</v>
      </c>
    </row>
    <row r="86" spans="1:2" ht="14.25">
      <c r="A86" s="218" t="s">
        <v>566</v>
      </c>
    </row>
  </sheetData>
  <sheetProtection password="C7EB" sheet="1"/>
  <mergeCells count="40">
    <mergeCell ref="A47:B47"/>
    <mergeCell ref="A51:G51"/>
    <mergeCell ref="A28:B28"/>
    <mergeCell ref="A29:B29"/>
    <mergeCell ref="A30:B30"/>
    <mergeCell ref="A31:B31"/>
    <mergeCell ref="A37:B37"/>
    <mergeCell ref="A38:B38"/>
    <mergeCell ref="A44:B44"/>
    <mergeCell ref="A48:B48"/>
    <mergeCell ref="A40:B40"/>
    <mergeCell ref="A41:B41"/>
    <mergeCell ref="A42:B42"/>
    <mergeCell ref="A43:B43"/>
    <mergeCell ref="A45:B45"/>
    <mergeCell ref="A46:B46"/>
    <mergeCell ref="A39:B39"/>
    <mergeCell ref="A32:B32"/>
    <mergeCell ref="A23:B23"/>
    <mergeCell ref="A36:B36"/>
    <mergeCell ref="A34:B34"/>
    <mergeCell ref="A24:B24"/>
    <mergeCell ref="A35:B35"/>
    <mergeCell ref="A33:B33"/>
    <mergeCell ref="A27:B27"/>
    <mergeCell ref="A22:B22"/>
    <mergeCell ref="A25:B25"/>
    <mergeCell ref="A26:B26"/>
    <mergeCell ref="A20:B20"/>
    <mergeCell ref="D10:D12"/>
    <mergeCell ref="A13:B13"/>
    <mergeCell ref="A14:B14"/>
    <mergeCell ref="A15:B15"/>
    <mergeCell ref="A16:B16"/>
    <mergeCell ref="A21:B21"/>
    <mergeCell ref="A10:B12"/>
    <mergeCell ref="C10:C12"/>
    <mergeCell ref="A17:B17"/>
    <mergeCell ref="A18:B18"/>
    <mergeCell ref="A19:B19"/>
  </mergeCells>
  <pageMargins left="0.21" right="0.2" top="0.2" bottom="0.2" header="0.2" footer="0.2"/>
  <pageSetup scale="6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V41"/>
  <sheetViews>
    <sheetView zoomScale="85" zoomScaleNormal="85" workbookViewId="0">
      <selection activeCell="F16" sqref="F16"/>
    </sheetView>
  </sheetViews>
  <sheetFormatPr defaultRowHeight="15.75"/>
  <cols>
    <col min="1" max="1" width="10.5703125" style="488" customWidth="1"/>
    <col min="2" max="2" width="23" style="488" customWidth="1"/>
    <col min="3" max="3" width="8.5703125" style="488" customWidth="1"/>
    <col min="4" max="5" width="10.42578125" style="488" customWidth="1"/>
    <col min="6" max="6" width="25.140625" style="488" customWidth="1"/>
    <col min="7" max="7" width="10.5703125" style="489" customWidth="1"/>
    <col min="8" max="8" width="11.7109375" style="488" customWidth="1"/>
    <col min="9" max="9" width="11.28515625" style="488" bestFit="1" customWidth="1"/>
    <col min="10" max="11" width="11.28515625" style="488" customWidth="1"/>
    <col min="12" max="12" width="15.28515625" style="488" customWidth="1"/>
    <col min="13" max="13" width="11.7109375" style="488" customWidth="1"/>
    <col min="14" max="16" width="9.140625" style="488" customWidth="1"/>
    <col min="17" max="17" width="14.140625" style="488" customWidth="1"/>
    <col min="18" max="18" width="9.140625" style="488" customWidth="1"/>
    <col min="19" max="19" width="13.7109375" style="488" customWidth="1"/>
    <col min="20" max="20" width="15.28515625" style="488" customWidth="1"/>
    <col min="21" max="21" width="12.140625" style="488" customWidth="1"/>
    <col min="22" max="22" width="17.140625" style="488" customWidth="1"/>
    <col min="23" max="16384" width="9.140625" style="488"/>
  </cols>
  <sheetData>
    <row r="1" spans="1:22" ht="19.5">
      <c r="E1" s="366" t="s">
        <v>895</v>
      </c>
    </row>
    <row r="2" spans="1:22">
      <c r="E2" s="367" t="s">
        <v>889</v>
      </c>
    </row>
    <row r="3" spans="1:22">
      <c r="E3" s="490" t="s">
        <v>11</v>
      </c>
    </row>
    <row r="5" spans="1:22" s="493" customFormat="1" ht="30" customHeight="1">
      <c r="A5" s="491" t="s">
        <v>900</v>
      </c>
      <c r="B5" s="491" t="s">
        <v>0</v>
      </c>
      <c r="C5" s="491" t="s">
        <v>6</v>
      </c>
      <c r="D5" s="491" t="s">
        <v>32</v>
      </c>
      <c r="E5" s="491" t="s">
        <v>901</v>
      </c>
      <c r="F5" s="491" t="s">
        <v>902</v>
      </c>
      <c r="G5" s="492" t="s">
        <v>6</v>
      </c>
      <c r="H5" s="491" t="s">
        <v>900</v>
      </c>
      <c r="I5" s="491" t="s">
        <v>903</v>
      </c>
      <c r="J5" s="491" t="s">
        <v>103</v>
      </c>
      <c r="K5" s="491" t="s">
        <v>101</v>
      </c>
      <c r="L5" s="491" t="s">
        <v>102</v>
      </c>
      <c r="M5" s="491" t="s">
        <v>904</v>
      </c>
      <c r="N5" s="491" t="s">
        <v>905</v>
      </c>
      <c r="O5" s="491" t="s">
        <v>137</v>
      </c>
      <c r="P5" s="491" t="s">
        <v>3</v>
      </c>
      <c r="Q5" s="491" t="s">
        <v>633</v>
      </c>
      <c r="R5" s="491" t="s">
        <v>906</v>
      </c>
      <c r="S5" s="491" t="s">
        <v>201</v>
      </c>
      <c r="T5" s="491" t="s">
        <v>123</v>
      </c>
      <c r="U5" s="491" t="s">
        <v>907</v>
      </c>
      <c r="V5" s="491" t="s">
        <v>908</v>
      </c>
    </row>
    <row r="6" spans="1:22" s="497" customFormat="1">
      <c r="A6" s="1009" t="s">
        <v>608</v>
      </c>
      <c r="B6" s="1009" t="str">
        <f>'VTX1-NORTH (FRI)'!A8</f>
        <v>SITC ZHEJIANG</v>
      </c>
      <c r="C6" s="1024" t="str">
        <f>'VTX1-NORTH (FRI)'!B8</f>
        <v xml:space="preserve">2427N </v>
      </c>
      <c r="D6" s="1015">
        <f>'VTX1-NORTH (FRI)'!C8</f>
        <v>45632</v>
      </c>
      <c r="E6" s="1015">
        <f>D6+7</f>
        <v>45639</v>
      </c>
      <c r="F6" s="494"/>
      <c r="G6" s="496" t="s">
        <v>942</v>
      </c>
      <c r="H6" s="494" t="s">
        <v>909</v>
      </c>
      <c r="I6" s="495">
        <f>E6+1</f>
        <v>45640</v>
      </c>
      <c r="J6" s="494"/>
      <c r="K6" s="495">
        <f>$I6+3</f>
        <v>45643</v>
      </c>
      <c r="L6" s="495">
        <f>$I6+4</f>
        <v>45644</v>
      </c>
      <c r="M6" s="495"/>
      <c r="N6" s="495"/>
      <c r="O6" s="495"/>
      <c r="P6" s="495"/>
      <c r="Q6" s="495">
        <f>$I6+3</f>
        <v>45643</v>
      </c>
      <c r="R6" s="495"/>
      <c r="S6" s="495">
        <f>$I6+4</f>
        <v>45644</v>
      </c>
      <c r="T6" s="494"/>
      <c r="U6" s="495"/>
      <c r="V6" s="494"/>
    </row>
    <row r="7" spans="1:22" s="497" customFormat="1">
      <c r="A7" s="1010"/>
      <c r="B7" s="1010"/>
      <c r="C7" s="1025"/>
      <c r="D7" s="1016"/>
      <c r="E7" s="1016"/>
      <c r="F7" s="494"/>
      <c r="G7" s="498" t="s">
        <v>934</v>
      </c>
      <c r="H7" s="494" t="s">
        <v>910</v>
      </c>
      <c r="I7" s="495">
        <f>E6+1</f>
        <v>45640</v>
      </c>
      <c r="J7" s="495">
        <f>$I7+3</f>
        <v>45643</v>
      </c>
      <c r="K7" s="495"/>
      <c r="L7" s="495"/>
      <c r="M7" s="495"/>
      <c r="N7" s="495"/>
      <c r="O7" s="495"/>
      <c r="P7" s="495"/>
      <c r="Q7" s="495"/>
      <c r="R7" s="495"/>
      <c r="S7" s="495"/>
      <c r="T7" s="495">
        <f>$I7+3</f>
        <v>45643</v>
      </c>
      <c r="U7" s="494"/>
      <c r="V7" s="495"/>
    </row>
    <row r="8" spans="1:22" s="497" customFormat="1">
      <c r="A8" s="1010"/>
      <c r="B8" s="1010"/>
      <c r="C8" s="1025"/>
      <c r="D8" s="1016"/>
      <c r="E8" s="1016"/>
      <c r="F8" s="494"/>
      <c r="G8" s="498" t="s">
        <v>940</v>
      </c>
      <c r="H8" s="494" t="s">
        <v>911</v>
      </c>
      <c r="I8" s="495">
        <f>E6+4</f>
        <v>45643</v>
      </c>
      <c r="J8" s="495"/>
      <c r="K8" s="495"/>
      <c r="L8" s="495"/>
      <c r="M8" s="495">
        <f>$I8+2</f>
        <v>45645</v>
      </c>
      <c r="N8" s="495">
        <f>$I8+3</f>
        <v>45646</v>
      </c>
      <c r="O8" s="494"/>
      <c r="P8" s="494"/>
      <c r="Q8" s="494"/>
      <c r="R8" s="494"/>
      <c r="S8" s="495"/>
      <c r="T8" s="495"/>
      <c r="U8" s="495">
        <f>I8+5</f>
        <v>45648</v>
      </c>
      <c r="V8" s="494"/>
    </row>
    <row r="9" spans="1:22" s="497" customFormat="1">
      <c r="A9" s="1010"/>
      <c r="B9" s="1010"/>
      <c r="C9" s="1025"/>
      <c r="D9" s="1016"/>
      <c r="E9" s="1016"/>
      <c r="F9" s="494"/>
      <c r="G9" s="498" t="s">
        <v>940</v>
      </c>
      <c r="H9" s="494" t="s">
        <v>912</v>
      </c>
      <c r="I9" s="495">
        <f>E6+2</f>
        <v>45641</v>
      </c>
      <c r="J9" s="495"/>
      <c r="K9" s="495"/>
      <c r="L9" s="495"/>
      <c r="M9" s="494"/>
      <c r="N9" s="495">
        <f>I9+4</f>
        <v>45645</v>
      </c>
      <c r="O9" s="495">
        <f>I9+3</f>
        <v>45644</v>
      </c>
      <c r="P9" s="495">
        <f>I9+3</f>
        <v>45644</v>
      </c>
      <c r="Q9" s="494"/>
      <c r="R9" s="494"/>
      <c r="S9" s="495"/>
      <c r="T9" s="495"/>
      <c r="U9" s="495"/>
      <c r="V9" s="494"/>
    </row>
    <row r="10" spans="1:22" s="497" customFormat="1">
      <c r="A10" s="1011"/>
      <c r="B10" s="1011"/>
      <c r="C10" s="1026"/>
      <c r="D10" s="1017"/>
      <c r="E10" s="1017"/>
      <c r="F10" s="494"/>
      <c r="G10" s="498" t="s">
        <v>940</v>
      </c>
      <c r="H10" s="494" t="s">
        <v>913</v>
      </c>
      <c r="I10" s="495">
        <f>E6+1</f>
        <v>45640</v>
      </c>
      <c r="J10" s="495"/>
      <c r="K10" s="495"/>
      <c r="L10" s="494"/>
      <c r="M10" s="495">
        <f>$I10+2</f>
        <v>45642</v>
      </c>
      <c r="N10" s="495">
        <f>$I10+3</f>
        <v>45643</v>
      </c>
      <c r="O10" s="495"/>
      <c r="P10" s="495"/>
      <c r="Q10" s="495"/>
      <c r="R10" s="495"/>
      <c r="S10" s="495"/>
      <c r="T10" s="495"/>
      <c r="U10" s="495"/>
      <c r="V10" s="495"/>
    </row>
    <row r="11" spans="1:22" s="502" customFormat="1" ht="15.75" customHeight="1">
      <c r="A11" s="1012" t="s">
        <v>609</v>
      </c>
      <c r="B11" s="1012" t="str">
        <f>'VTX2-NORTH (TUE)'!A9</f>
        <v>SITC HANSHIN</v>
      </c>
      <c r="C11" s="1021" t="str">
        <f>'VTX2-NORTH (TUE)'!B9</f>
        <v>2425N</v>
      </c>
      <c r="D11" s="1018">
        <f>'VTX2-NORTH (TUE)'!C9</f>
        <v>45629</v>
      </c>
      <c r="E11" s="1018">
        <f>D11+7</f>
        <v>45636</v>
      </c>
      <c r="F11" s="499"/>
      <c r="G11" s="501" t="s">
        <v>942</v>
      </c>
      <c r="H11" s="499" t="s">
        <v>909</v>
      </c>
      <c r="I11" s="500">
        <f>E11+4</f>
        <v>45640</v>
      </c>
      <c r="J11" s="500"/>
      <c r="K11" s="500"/>
      <c r="L11" s="499"/>
      <c r="M11" s="500"/>
      <c r="N11" s="500"/>
      <c r="O11" s="500"/>
      <c r="P11" s="500"/>
      <c r="Q11" s="500">
        <f>$I11+3</f>
        <v>45643</v>
      </c>
      <c r="R11" s="500"/>
      <c r="S11" s="500">
        <f>$I11+4</f>
        <v>45644</v>
      </c>
      <c r="T11" s="500"/>
      <c r="U11" s="499"/>
      <c r="V11" s="500"/>
    </row>
    <row r="12" spans="1:22" s="502" customFormat="1">
      <c r="A12" s="1013"/>
      <c r="B12" s="1013"/>
      <c r="C12" s="1022"/>
      <c r="D12" s="1019"/>
      <c r="E12" s="1019"/>
      <c r="F12" s="499"/>
      <c r="G12" s="503" t="s">
        <v>940</v>
      </c>
      <c r="H12" s="499" t="s">
        <v>911</v>
      </c>
      <c r="I12" s="500">
        <f>E11+7</f>
        <v>45643</v>
      </c>
      <c r="J12" s="500"/>
      <c r="K12" s="500"/>
      <c r="L12" s="499"/>
      <c r="M12" s="500">
        <f>$I12+2</f>
        <v>45645</v>
      </c>
      <c r="N12" s="500">
        <f>$I12+3</f>
        <v>45646</v>
      </c>
      <c r="O12" s="500"/>
      <c r="P12" s="500"/>
      <c r="Q12" s="500"/>
      <c r="R12" s="500"/>
      <c r="S12" s="500"/>
      <c r="T12" s="500"/>
      <c r="U12" s="500">
        <f>I12+5</f>
        <v>45648</v>
      </c>
      <c r="V12" s="500"/>
    </row>
    <row r="13" spans="1:22" s="502" customFormat="1">
      <c r="A13" s="1013"/>
      <c r="B13" s="1013"/>
      <c r="C13" s="1022"/>
      <c r="D13" s="1019"/>
      <c r="E13" s="1019"/>
      <c r="F13" s="499"/>
      <c r="G13" s="503" t="s">
        <v>941</v>
      </c>
      <c r="H13" s="499" t="s">
        <v>914</v>
      </c>
      <c r="I13" s="500">
        <f>E11+2</f>
        <v>45638</v>
      </c>
      <c r="J13" s="500">
        <f>I13+4</f>
        <v>45642</v>
      </c>
      <c r="K13" s="500"/>
      <c r="L13" s="499"/>
      <c r="M13" s="500"/>
      <c r="N13" s="500"/>
      <c r="O13" s="500">
        <f>$I13+2</f>
        <v>45640</v>
      </c>
      <c r="P13" s="500">
        <f>I13+3</f>
        <v>45641</v>
      </c>
      <c r="Q13" s="500"/>
      <c r="R13" s="500"/>
      <c r="S13" s="500"/>
      <c r="T13" s="500">
        <f>$I13+4</f>
        <v>45642</v>
      </c>
      <c r="U13" s="499"/>
      <c r="V13" s="500">
        <f>I13+5</f>
        <v>45643</v>
      </c>
    </row>
    <row r="14" spans="1:22" s="502" customFormat="1">
      <c r="A14" s="1014"/>
      <c r="B14" s="1014"/>
      <c r="C14" s="1023"/>
      <c r="D14" s="1020"/>
      <c r="E14" s="1020"/>
      <c r="F14" s="499"/>
      <c r="G14" s="501" t="str">
        <f>G10</f>
        <v>2107E</v>
      </c>
      <c r="H14" s="499" t="s">
        <v>913</v>
      </c>
      <c r="I14" s="500">
        <f>E11+4</f>
        <v>45640</v>
      </c>
      <c r="J14" s="500"/>
      <c r="K14" s="500"/>
      <c r="L14" s="499"/>
      <c r="M14" s="500">
        <f>$I14+2</f>
        <v>45642</v>
      </c>
      <c r="N14" s="500">
        <f>$I14+3</f>
        <v>45643</v>
      </c>
      <c r="O14" s="500"/>
      <c r="P14" s="500"/>
      <c r="Q14" s="500"/>
      <c r="R14" s="500"/>
      <c r="S14" s="500"/>
      <c r="T14" s="500"/>
      <c r="U14" s="499"/>
      <c r="V14" s="500"/>
    </row>
    <row r="15" spans="1:22" s="497" customFormat="1">
      <c r="A15" s="1009" t="s">
        <v>608</v>
      </c>
      <c r="B15" s="1009" t="str">
        <f>'VTX1-NORTH (FRI)'!A9</f>
        <v>SKIP HCM</v>
      </c>
      <c r="C15" s="1024" t="str">
        <f>'VTX1-NORTH (FRI)'!B9</f>
        <v>2425N</v>
      </c>
      <c r="D15" s="1015">
        <f>D6+7</f>
        <v>45639</v>
      </c>
      <c r="E15" s="1015">
        <f>D15+7</f>
        <v>45646</v>
      </c>
      <c r="F15" s="494"/>
      <c r="G15" s="496" t="s">
        <v>941</v>
      </c>
      <c r="H15" s="494" t="s">
        <v>909</v>
      </c>
      <c r="I15" s="495">
        <f>I6+7</f>
        <v>45647</v>
      </c>
      <c r="J15" s="494"/>
      <c r="K15" s="495">
        <f>$I15+3</f>
        <v>45650</v>
      </c>
      <c r="L15" s="495">
        <f>$I15+4</f>
        <v>45651</v>
      </c>
      <c r="M15" s="495"/>
      <c r="N15" s="495"/>
      <c r="O15" s="495"/>
      <c r="P15" s="495"/>
      <c r="Q15" s="495">
        <f>$I15+3</f>
        <v>45650</v>
      </c>
      <c r="R15" s="495"/>
      <c r="S15" s="495">
        <f>$I15+4</f>
        <v>45651</v>
      </c>
      <c r="T15" s="494"/>
      <c r="U15" s="495"/>
      <c r="V15" s="494"/>
    </row>
    <row r="16" spans="1:22" s="497" customFormat="1">
      <c r="A16" s="1010"/>
      <c r="B16" s="1010"/>
      <c r="C16" s="1025"/>
      <c r="D16" s="1016"/>
      <c r="E16" s="1016"/>
      <c r="F16" s="494"/>
      <c r="G16" s="498" t="s">
        <v>935</v>
      </c>
      <c r="H16" s="494" t="s">
        <v>910</v>
      </c>
      <c r="I16" s="495">
        <f t="shared" ref="I16:I41" si="0">I7+7</f>
        <v>45647</v>
      </c>
      <c r="J16" s="495">
        <f>$I16+3</f>
        <v>45650</v>
      </c>
      <c r="K16" s="495"/>
      <c r="L16" s="495"/>
      <c r="M16" s="495"/>
      <c r="N16" s="495"/>
      <c r="O16" s="495"/>
      <c r="P16" s="495"/>
      <c r="Q16" s="495"/>
      <c r="R16" s="495"/>
      <c r="S16" s="495"/>
      <c r="T16" s="495">
        <f>$I16+3</f>
        <v>45650</v>
      </c>
      <c r="U16" s="494"/>
      <c r="V16" s="495"/>
    </row>
    <row r="17" spans="1:22" s="497" customFormat="1">
      <c r="A17" s="1010"/>
      <c r="B17" s="1010"/>
      <c r="C17" s="1025"/>
      <c r="D17" s="1016"/>
      <c r="E17" s="1016"/>
      <c r="F17" s="494"/>
      <c r="G17" s="498" t="s">
        <v>944</v>
      </c>
      <c r="H17" s="494" t="s">
        <v>911</v>
      </c>
      <c r="I17" s="495">
        <f t="shared" si="0"/>
        <v>45650</v>
      </c>
      <c r="J17" s="495"/>
      <c r="K17" s="495"/>
      <c r="L17" s="495"/>
      <c r="M17" s="495">
        <f>$I17+2</f>
        <v>45652</v>
      </c>
      <c r="N17" s="495">
        <f>$I17+3</f>
        <v>45653</v>
      </c>
      <c r="O17" s="494"/>
      <c r="P17" s="494"/>
      <c r="Q17" s="494"/>
      <c r="R17" s="494"/>
      <c r="S17" s="495"/>
      <c r="T17" s="495"/>
      <c r="U17" s="495">
        <f>I17+5</f>
        <v>45655</v>
      </c>
      <c r="V17" s="494"/>
    </row>
    <row r="18" spans="1:22" s="497" customFormat="1">
      <c r="A18" s="1010"/>
      <c r="B18" s="1010"/>
      <c r="C18" s="1025"/>
      <c r="D18" s="1016"/>
      <c r="E18" s="1016"/>
      <c r="F18" s="494"/>
      <c r="G18" s="498" t="s">
        <v>945</v>
      </c>
      <c r="H18" s="494" t="s">
        <v>912</v>
      </c>
      <c r="I18" s="495">
        <f t="shared" si="0"/>
        <v>45648</v>
      </c>
      <c r="J18" s="495"/>
      <c r="K18" s="495"/>
      <c r="L18" s="495"/>
      <c r="M18" s="494"/>
      <c r="N18" s="494"/>
      <c r="O18" s="494"/>
      <c r="P18" s="494"/>
      <c r="Q18" s="494"/>
      <c r="R18" s="494"/>
      <c r="S18" s="495"/>
      <c r="T18" s="495"/>
      <c r="U18" s="495"/>
      <c r="V18" s="494"/>
    </row>
    <row r="19" spans="1:22" s="497" customFormat="1">
      <c r="A19" s="1011"/>
      <c r="B19" s="1011"/>
      <c r="C19" s="1026"/>
      <c r="D19" s="1017"/>
      <c r="E19" s="1017"/>
      <c r="F19" s="494"/>
      <c r="G19" s="498" t="s">
        <v>945</v>
      </c>
      <c r="H19" s="494" t="s">
        <v>913</v>
      </c>
      <c r="I19" s="495">
        <f t="shared" si="0"/>
        <v>45647</v>
      </c>
      <c r="J19" s="495"/>
      <c r="K19" s="495"/>
      <c r="L19" s="494"/>
      <c r="M19" s="495">
        <f>$I19+2</f>
        <v>45649</v>
      </c>
      <c r="N19" s="495">
        <f>$I19+3</f>
        <v>45650</v>
      </c>
      <c r="O19" s="495"/>
      <c r="P19" s="495"/>
      <c r="Q19" s="495"/>
      <c r="R19" s="495"/>
      <c r="S19" s="495"/>
      <c r="T19" s="495"/>
      <c r="U19" s="495"/>
      <c r="V19" s="495"/>
    </row>
    <row r="20" spans="1:22" s="502" customFormat="1" ht="15.75" customHeight="1">
      <c r="A20" s="1012" t="s">
        <v>609</v>
      </c>
      <c r="B20" s="1012" t="str">
        <f>'VTX2-NORTH (TUE)'!A10</f>
        <v>SITC SHENGDE</v>
      </c>
      <c r="C20" s="1021" t="str">
        <f>'VTX2-NORTH (TUE)'!B10</f>
        <v>2425N</v>
      </c>
      <c r="D20" s="1018">
        <f>D11+7</f>
        <v>45636</v>
      </c>
      <c r="E20" s="1018">
        <f>D20+7</f>
        <v>45643</v>
      </c>
      <c r="F20" s="499"/>
      <c r="G20" s="503" t="s">
        <v>941</v>
      </c>
      <c r="H20" s="499" t="s">
        <v>909</v>
      </c>
      <c r="I20" s="500">
        <f t="shared" si="0"/>
        <v>45647</v>
      </c>
      <c r="J20" s="500"/>
      <c r="K20" s="500"/>
      <c r="L20" s="499"/>
      <c r="M20" s="500"/>
      <c r="N20" s="500"/>
      <c r="O20" s="500"/>
      <c r="P20" s="500"/>
      <c r="Q20" s="500">
        <f>$I20+3</f>
        <v>45650</v>
      </c>
      <c r="R20" s="500"/>
      <c r="S20" s="500">
        <f>$I20+4</f>
        <v>45651</v>
      </c>
      <c r="T20" s="500"/>
      <c r="U20" s="499"/>
      <c r="V20" s="500"/>
    </row>
    <row r="21" spans="1:22" s="502" customFormat="1">
      <c r="A21" s="1013"/>
      <c r="B21" s="1013"/>
      <c r="C21" s="1022"/>
      <c r="D21" s="1019"/>
      <c r="E21" s="1019"/>
      <c r="F21" s="499"/>
      <c r="G21" s="503" t="s">
        <v>939</v>
      </c>
      <c r="H21" s="499" t="s">
        <v>911</v>
      </c>
      <c r="I21" s="500">
        <f t="shared" si="0"/>
        <v>45650</v>
      </c>
      <c r="J21" s="500"/>
      <c r="K21" s="500"/>
      <c r="L21" s="499"/>
      <c r="M21" s="500">
        <f>$I21+2</f>
        <v>45652</v>
      </c>
      <c r="N21" s="500">
        <f>$I21+3</f>
        <v>45653</v>
      </c>
      <c r="O21" s="500"/>
      <c r="P21" s="500"/>
      <c r="Q21" s="500"/>
      <c r="R21" s="500"/>
      <c r="S21" s="500"/>
      <c r="T21" s="500"/>
      <c r="U21" s="500">
        <f>I21+5</f>
        <v>45655</v>
      </c>
      <c r="V21" s="500"/>
    </row>
    <row r="22" spans="1:22" s="502" customFormat="1">
      <c r="A22" s="1013"/>
      <c r="B22" s="1013"/>
      <c r="C22" s="1022"/>
      <c r="D22" s="1019"/>
      <c r="E22" s="1019"/>
      <c r="F22" s="499"/>
      <c r="G22" s="503" t="s">
        <v>941</v>
      </c>
      <c r="H22" s="499" t="s">
        <v>914</v>
      </c>
      <c r="I22" s="500">
        <f t="shared" si="0"/>
        <v>45645</v>
      </c>
      <c r="J22" s="500"/>
      <c r="K22" s="500"/>
      <c r="L22" s="499"/>
      <c r="M22" s="500"/>
      <c r="N22" s="500"/>
      <c r="O22" s="500">
        <f>$I22+2</f>
        <v>45647</v>
      </c>
      <c r="P22" s="500">
        <f>$I22+2</f>
        <v>45647</v>
      </c>
      <c r="Q22" s="500"/>
      <c r="R22" s="500"/>
      <c r="S22" s="500"/>
      <c r="T22" s="500">
        <f>$I22+4</f>
        <v>45649</v>
      </c>
      <c r="U22" s="499"/>
      <c r="V22" s="500">
        <f>I22+5</f>
        <v>45650</v>
      </c>
    </row>
    <row r="23" spans="1:22" s="502" customFormat="1">
      <c r="A23" s="1014"/>
      <c r="B23" s="1014"/>
      <c r="C23" s="1023"/>
      <c r="D23" s="1020"/>
      <c r="E23" s="1020"/>
      <c r="F23" s="499"/>
      <c r="G23" s="501" t="str">
        <f>G19</f>
        <v>2108E</v>
      </c>
      <c r="H23" s="499" t="s">
        <v>913</v>
      </c>
      <c r="I23" s="500">
        <f t="shared" si="0"/>
        <v>45647</v>
      </c>
      <c r="J23" s="500"/>
      <c r="K23" s="500"/>
      <c r="L23" s="499"/>
      <c r="M23" s="500">
        <f>$I23+2</f>
        <v>45649</v>
      </c>
      <c r="N23" s="500">
        <f>$I23+3</f>
        <v>45650</v>
      </c>
      <c r="O23" s="500"/>
      <c r="P23" s="500"/>
      <c r="Q23" s="500"/>
      <c r="R23" s="500"/>
      <c r="S23" s="500"/>
      <c r="T23" s="500"/>
      <c r="U23" s="499"/>
      <c r="V23" s="500"/>
    </row>
    <row r="24" spans="1:22" s="497" customFormat="1">
      <c r="A24" s="1009" t="s">
        <v>608</v>
      </c>
      <c r="B24" s="1009" t="str">
        <f>'VTX1-NORTH (FRI)'!A10</f>
        <v>SITC JIADE</v>
      </c>
      <c r="C24" s="1024" t="str">
        <f>'VTX1-NORTH (FRI)'!B10</f>
        <v>2425N</v>
      </c>
      <c r="D24" s="1015">
        <f>D15+7</f>
        <v>45646</v>
      </c>
      <c r="E24" s="1015">
        <f>D24+7</f>
        <v>45653</v>
      </c>
      <c r="F24" s="494"/>
      <c r="G24" s="496" t="s">
        <v>941</v>
      </c>
      <c r="H24" s="494" t="s">
        <v>909</v>
      </c>
      <c r="I24" s="495">
        <f>I15+7</f>
        <v>45654</v>
      </c>
      <c r="J24" s="494"/>
      <c r="K24" s="495">
        <f>$I24+3</f>
        <v>45657</v>
      </c>
      <c r="L24" s="495">
        <f>$I24+4</f>
        <v>45658</v>
      </c>
      <c r="M24" s="495"/>
      <c r="N24" s="495"/>
      <c r="O24" s="495"/>
      <c r="P24" s="495"/>
      <c r="Q24" s="495">
        <f>$I24+3</f>
        <v>45657</v>
      </c>
      <c r="R24" s="495"/>
      <c r="S24" s="495">
        <f>$I24+4</f>
        <v>45658</v>
      </c>
      <c r="T24" s="494"/>
      <c r="U24" s="495"/>
      <c r="V24" s="494"/>
    </row>
    <row r="25" spans="1:22" s="497" customFormat="1">
      <c r="A25" s="1010"/>
      <c r="B25" s="1010"/>
      <c r="C25" s="1025"/>
      <c r="D25" s="1016"/>
      <c r="E25" s="1016"/>
      <c r="F25" s="494"/>
      <c r="G25" s="498" t="s">
        <v>936</v>
      </c>
      <c r="H25" s="494" t="s">
        <v>910</v>
      </c>
      <c r="I25" s="495">
        <f t="shared" si="0"/>
        <v>45654</v>
      </c>
      <c r="J25" s="495">
        <f>$I25+3</f>
        <v>45657</v>
      </c>
      <c r="K25" s="495"/>
      <c r="L25" s="495"/>
      <c r="M25" s="495"/>
      <c r="N25" s="495"/>
      <c r="O25" s="495"/>
      <c r="P25" s="495"/>
      <c r="Q25" s="495"/>
      <c r="R25" s="495"/>
      <c r="S25" s="495"/>
      <c r="T25" s="495">
        <f>$I25+3</f>
        <v>45657</v>
      </c>
      <c r="U25" s="494"/>
      <c r="V25" s="495"/>
    </row>
    <row r="26" spans="1:22" s="497" customFormat="1">
      <c r="A26" s="1010"/>
      <c r="B26" s="1010"/>
      <c r="C26" s="1025"/>
      <c r="D26" s="1016"/>
      <c r="E26" s="1016"/>
      <c r="F26" s="494"/>
      <c r="G26" s="498" t="s">
        <v>944</v>
      </c>
      <c r="H26" s="494" t="s">
        <v>911</v>
      </c>
      <c r="I26" s="495">
        <f t="shared" si="0"/>
        <v>45657</v>
      </c>
      <c r="J26" s="495"/>
      <c r="K26" s="495"/>
      <c r="L26" s="495"/>
      <c r="M26" s="495">
        <f>$I26+2</f>
        <v>45659</v>
      </c>
      <c r="N26" s="495">
        <f>$I26+3</f>
        <v>45660</v>
      </c>
      <c r="O26" s="494"/>
      <c r="P26" s="494"/>
      <c r="Q26" s="494"/>
      <c r="R26" s="494"/>
      <c r="S26" s="495"/>
      <c r="T26" s="495"/>
      <c r="U26" s="495">
        <f>I26+5</f>
        <v>45662</v>
      </c>
      <c r="V26" s="494"/>
    </row>
    <row r="27" spans="1:22" s="497" customFormat="1">
      <c r="A27" s="1010"/>
      <c r="B27" s="1010"/>
      <c r="C27" s="1025"/>
      <c r="D27" s="1016"/>
      <c r="E27" s="1016"/>
      <c r="F27" s="494"/>
      <c r="G27" s="498" t="s">
        <v>944</v>
      </c>
      <c r="H27" s="494" t="s">
        <v>912</v>
      </c>
      <c r="I27" s="495">
        <f t="shared" si="0"/>
        <v>45655</v>
      </c>
      <c r="J27" s="495"/>
      <c r="K27" s="495"/>
      <c r="L27" s="495"/>
      <c r="M27" s="494"/>
      <c r="N27" s="494"/>
      <c r="O27" s="494"/>
      <c r="P27" s="494"/>
      <c r="Q27" s="494"/>
      <c r="R27" s="494"/>
      <c r="S27" s="495"/>
      <c r="T27" s="495"/>
      <c r="U27" s="495"/>
      <c r="V27" s="494"/>
    </row>
    <row r="28" spans="1:22" s="497" customFormat="1">
      <c r="A28" s="1011"/>
      <c r="B28" s="1011"/>
      <c r="C28" s="1026"/>
      <c r="D28" s="1017"/>
      <c r="E28" s="1017"/>
      <c r="F28" s="494"/>
      <c r="G28" s="498" t="s">
        <v>944</v>
      </c>
      <c r="H28" s="494" t="s">
        <v>913</v>
      </c>
      <c r="I28" s="495">
        <f t="shared" si="0"/>
        <v>45654</v>
      </c>
      <c r="J28" s="495"/>
      <c r="K28" s="495"/>
      <c r="L28" s="494"/>
      <c r="M28" s="495">
        <f>$I28+2</f>
        <v>45656</v>
      </c>
      <c r="N28" s="495">
        <f>$I28+3</f>
        <v>45657</v>
      </c>
      <c r="O28" s="495"/>
      <c r="P28" s="495"/>
      <c r="Q28" s="495"/>
      <c r="R28" s="495"/>
      <c r="S28" s="495"/>
      <c r="T28" s="495"/>
      <c r="U28" s="495"/>
      <c r="V28" s="495"/>
    </row>
    <row r="29" spans="1:22" s="502" customFormat="1" ht="15.75" customHeight="1">
      <c r="A29" s="1012" t="s">
        <v>609</v>
      </c>
      <c r="B29" s="1012" t="str">
        <f>'VTX2-NORTH (TUE)'!A12</f>
        <v>AMOUREUX</v>
      </c>
      <c r="C29" s="1021" t="str">
        <f>'VTX2-NORTH (TUE)'!B12</f>
        <v>2501N</v>
      </c>
      <c r="D29" s="1018">
        <f>D20+7</f>
        <v>45643</v>
      </c>
      <c r="E29" s="1018">
        <f>D29+7</f>
        <v>45650</v>
      </c>
      <c r="F29" s="499"/>
      <c r="G29" s="501" t="str">
        <f>G24</f>
        <v>2105N</v>
      </c>
      <c r="H29" s="499" t="s">
        <v>909</v>
      </c>
      <c r="I29" s="500">
        <f t="shared" si="0"/>
        <v>45654</v>
      </c>
      <c r="J29" s="500"/>
      <c r="K29" s="500"/>
      <c r="L29" s="499"/>
      <c r="M29" s="500"/>
      <c r="N29" s="500"/>
      <c r="O29" s="500"/>
      <c r="P29" s="500"/>
      <c r="Q29" s="500">
        <f>$I29+3</f>
        <v>45657</v>
      </c>
      <c r="R29" s="500"/>
      <c r="S29" s="500">
        <f>$I29+4</f>
        <v>45658</v>
      </c>
      <c r="T29" s="500"/>
      <c r="U29" s="499"/>
      <c r="V29" s="500"/>
    </row>
    <row r="30" spans="1:22" s="502" customFormat="1">
      <c r="A30" s="1013"/>
      <c r="B30" s="1013"/>
      <c r="C30" s="1022"/>
      <c r="D30" s="1019"/>
      <c r="E30" s="1019"/>
      <c r="F30" s="499"/>
      <c r="G30" s="503" t="str">
        <f>G26</f>
        <v>2109E</v>
      </c>
      <c r="H30" s="499" t="s">
        <v>911</v>
      </c>
      <c r="I30" s="500">
        <f t="shared" si="0"/>
        <v>45657</v>
      </c>
      <c r="J30" s="500"/>
      <c r="K30" s="500"/>
      <c r="L30" s="499"/>
      <c r="M30" s="500">
        <f>$I30+2</f>
        <v>45659</v>
      </c>
      <c r="N30" s="500">
        <f>$I30+3</f>
        <v>45660</v>
      </c>
      <c r="O30" s="500"/>
      <c r="P30" s="500"/>
      <c r="Q30" s="500"/>
      <c r="R30" s="500"/>
      <c r="S30" s="500"/>
      <c r="T30" s="500"/>
      <c r="U30" s="500">
        <f>I30+5</f>
        <v>45662</v>
      </c>
      <c r="V30" s="500"/>
    </row>
    <row r="31" spans="1:22" s="502" customFormat="1">
      <c r="A31" s="1013"/>
      <c r="B31" s="1013"/>
      <c r="C31" s="1022"/>
      <c r="D31" s="1019"/>
      <c r="E31" s="1019"/>
      <c r="F31" s="499"/>
      <c r="G31" s="503" t="s">
        <v>941</v>
      </c>
      <c r="H31" s="499" t="s">
        <v>914</v>
      </c>
      <c r="I31" s="500">
        <f t="shared" si="0"/>
        <v>45652</v>
      </c>
      <c r="J31" s="500"/>
      <c r="K31" s="500"/>
      <c r="L31" s="499"/>
      <c r="M31" s="500"/>
      <c r="N31" s="500"/>
      <c r="O31" s="500">
        <f>$I31+2</f>
        <v>45654</v>
      </c>
      <c r="P31" s="500">
        <f>$I31+2</f>
        <v>45654</v>
      </c>
      <c r="Q31" s="500"/>
      <c r="R31" s="500"/>
      <c r="S31" s="500"/>
      <c r="T31" s="500">
        <f>$I31+4</f>
        <v>45656</v>
      </c>
      <c r="U31" s="499"/>
      <c r="V31" s="500">
        <f>I31+5</f>
        <v>45657</v>
      </c>
    </row>
    <row r="32" spans="1:22" s="502" customFormat="1">
      <c r="A32" s="1014"/>
      <c r="B32" s="1014"/>
      <c r="C32" s="1023"/>
      <c r="D32" s="1020"/>
      <c r="E32" s="1020"/>
      <c r="F32" s="499"/>
      <c r="G32" s="501" t="s">
        <v>944</v>
      </c>
      <c r="H32" s="499" t="s">
        <v>913</v>
      </c>
      <c r="I32" s="500">
        <f t="shared" si="0"/>
        <v>45654</v>
      </c>
      <c r="J32" s="500"/>
      <c r="K32" s="500"/>
      <c r="L32" s="499"/>
      <c r="M32" s="500">
        <f>$I32+2</f>
        <v>45656</v>
      </c>
      <c r="N32" s="500">
        <f>$I32+3</f>
        <v>45657</v>
      </c>
      <c r="O32" s="500"/>
      <c r="P32" s="500"/>
      <c r="Q32" s="500"/>
      <c r="R32" s="500"/>
      <c r="S32" s="500"/>
      <c r="T32" s="500"/>
      <c r="U32" s="499"/>
      <c r="V32" s="500"/>
    </row>
    <row r="33" spans="1:22" s="497" customFormat="1">
      <c r="A33" s="1009" t="s">
        <v>608</v>
      </c>
      <c r="B33" s="1009" t="str">
        <f>'VTX1-NORTH (FRI)'!A11</f>
        <v>SITC HAODE</v>
      </c>
      <c r="C33" s="1024" t="str">
        <f>'VTX1-NORTH (FRI)'!B11</f>
        <v>2501N</v>
      </c>
      <c r="D33" s="1015">
        <f>D24+7</f>
        <v>45653</v>
      </c>
      <c r="E33" s="1015">
        <f>D33+7</f>
        <v>45660</v>
      </c>
      <c r="F33" s="494"/>
      <c r="G33" s="496" t="s">
        <v>943</v>
      </c>
      <c r="H33" s="494" t="s">
        <v>909</v>
      </c>
      <c r="I33" s="495">
        <f>I24+7</f>
        <v>45661</v>
      </c>
      <c r="J33" s="494"/>
      <c r="K33" s="495">
        <f>$I33+3</f>
        <v>45664</v>
      </c>
      <c r="L33" s="495">
        <f>$I33+4</f>
        <v>45665</v>
      </c>
      <c r="M33" s="495"/>
      <c r="N33" s="495"/>
      <c r="O33" s="495"/>
      <c r="P33" s="495"/>
      <c r="Q33" s="495">
        <f>$I33+3</f>
        <v>45664</v>
      </c>
      <c r="R33" s="495"/>
      <c r="S33" s="495">
        <f>$I33+4</f>
        <v>45665</v>
      </c>
      <c r="T33" s="494"/>
      <c r="U33" s="495"/>
      <c r="V33" s="494"/>
    </row>
    <row r="34" spans="1:22" s="497" customFormat="1">
      <c r="A34" s="1010"/>
      <c r="B34" s="1010"/>
      <c r="C34" s="1025"/>
      <c r="D34" s="1016"/>
      <c r="E34" s="1016"/>
      <c r="F34" s="494"/>
      <c r="G34" s="498" t="s">
        <v>937</v>
      </c>
      <c r="H34" s="494" t="s">
        <v>910</v>
      </c>
      <c r="I34" s="495">
        <f t="shared" si="0"/>
        <v>45661</v>
      </c>
      <c r="J34" s="495">
        <f>$I34+3</f>
        <v>45664</v>
      </c>
      <c r="K34" s="495"/>
      <c r="L34" s="495"/>
      <c r="M34" s="495"/>
      <c r="N34" s="495"/>
      <c r="O34" s="495"/>
      <c r="P34" s="495"/>
      <c r="Q34" s="495"/>
      <c r="R34" s="495"/>
      <c r="S34" s="495"/>
      <c r="T34" s="495">
        <f>$I34+3</f>
        <v>45664</v>
      </c>
      <c r="U34" s="494"/>
      <c r="V34" s="495"/>
    </row>
    <row r="35" spans="1:22" s="497" customFormat="1">
      <c r="A35" s="1010"/>
      <c r="B35" s="1010"/>
      <c r="C35" s="1025"/>
      <c r="D35" s="1016"/>
      <c r="E35" s="1016"/>
      <c r="F35" s="494"/>
      <c r="G35" s="498" t="s">
        <v>915</v>
      </c>
      <c r="H35" s="494" t="s">
        <v>911</v>
      </c>
      <c r="I35" s="495">
        <f t="shared" si="0"/>
        <v>45664</v>
      </c>
      <c r="J35" s="495"/>
      <c r="K35" s="495"/>
      <c r="L35" s="495"/>
      <c r="M35" s="495">
        <f>$I35+2</f>
        <v>45666</v>
      </c>
      <c r="N35" s="495">
        <f>$I35+3</f>
        <v>45667</v>
      </c>
      <c r="O35" s="494"/>
      <c r="P35" s="494"/>
      <c r="Q35" s="494"/>
      <c r="R35" s="494"/>
      <c r="S35" s="495"/>
      <c r="T35" s="495"/>
      <c r="U35" s="495">
        <f>I35+5</f>
        <v>45669</v>
      </c>
      <c r="V35" s="494"/>
    </row>
    <row r="36" spans="1:22" s="497" customFormat="1">
      <c r="A36" s="1010"/>
      <c r="B36" s="1010"/>
      <c r="C36" s="1025"/>
      <c r="D36" s="1016"/>
      <c r="E36" s="1016"/>
      <c r="F36" s="494"/>
      <c r="G36" s="498" t="s">
        <v>946</v>
      </c>
      <c r="H36" s="494" t="s">
        <v>912</v>
      </c>
      <c r="I36" s="495">
        <f t="shared" si="0"/>
        <v>45662</v>
      </c>
      <c r="J36" s="495"/>
      <c r="K36" s="495"/>
      <c r="L36" s="495"/>
      <c r="M36" s="494"/>
      <c r="N36" s="494"/>
      <c r="O36" s="494"/>
      <c r="P36" s="494"/>
      <c r="Q36" s="494"/>
      <c r="R36" s="494"/>
      <c r="S36" s="495"/>
      <c r="T36" s="495"/>
      <c r="U36" s="495"/>
      <c r="V36" s="494"/>
    </row>
    <row r="37" spans="1:22" s="497" customFormat="1">
      <c r="A37" s="1011"/>
      <c r="B37" s="1011"/>
      <c r="C37" s="1026"/>
      <c r="D37" s="1017"/>
      <c r="E37" s="1017"/>
      <c r="F37" s="494"/>
      <c r="G37" s="498" t="s">
        <v>938</v>
      </c>
      <c r="H37" s="494" t="s">
        <v>913</v>
      </c>
      <c r="I37" s="495">
        <f t="shared" si="0"/>
        <v>45661</v>
      </c>
      <c r="J37" s="495"/>
      <c r="K37" s="495"/>
      <c r="L37" s="494"/>
      <c r="M37" s="495">
        <f>$I37+2</f>
        <v>45663</v>
      </c>
      <c r="N37" s="495">
        <f>$I37+3</f>
        <v>45664</v>
      </c>
      <c r="O37" s="495"/>
      <c r="P37" s="495"/>
      <c r="Q37" s="495"/>
      <c r="R37" s="495"/>
      <c r="S37" s="495"/>
      <c r="T37" s="495"/>
      <c r="U37" s="495"/>
      <c r="V37" s="495"/>
    </row>
    <row r="38" spans="1:22" s="502" customFormat="1" ht="15.75" customHeight="1">
      <c r="A38" s="1012" t="s">
        <v>609</v>
      </c>
      <c r="B38" s="1012" t="str">
        <f>'VTX2-NORTH (TUE)'!A13</f>
        <v>SITC KEELUNG</v>
      </c>
      <c r="C38" s="1021" t="str">
        <f>'VTX2-NORTH (TUE)'!B13</f>
        <v>2425N</v>
      </c>
      <c r="D38" s="1018">
        <f>D29+7</f>
        <v>45650</v>
      </c>
      <c r="E38" s="1018">
        <f>D38+7</f>
        <v>45657</v>
      </c>
      <c r="F38" s="499"/>
      <c r="G38" s="501" t="str">
        <f>G33</f>
        <v>2109N</v>
      </c>
      <c r="H38" s="499" t="s">
        <v>909</v>
      </c>
      <c r="I38" s="500">
        <f t="shared" si="0"/>
        <v>45661</v>
      </c>
      <c r="J38" s="500"/>
      <c r="K38" s="500"/>
      <c r="L38" s="499"/>
      <c r="M38" s="500"/>
      <c r="N38" s="500"/>
      <c r="O38" s="500"/>
      <c r="P38" s="500"/>
      <c r="Q38" s="500">
        <f>$I38+3</f>
        <v>45664</v>
      </c>
      <c r="R38" s="500"/>
      <c r="S38" s="500">
        <f>$I38+4</f>
        <v>45665</v>
      </c>
      <c r="T38" s="500"/>
      <c r="U38" s="499"/>
      <c r="V38" s="500"/>
    </row>
    <row r="39" spans="1:22" s="502" customFormat="1">
      <c r="A39" s="1013"/>
      <c r="B39" s="1013"/>
      <c r="C39" s="1022"/>
      <c r="D39" s="1019"/>
      <c r="E39" s="1019"/>
      <c r="F39" s="499"/>
      <c r="G39" s="503" t="s">
        <v>915</v>
      </c>
      <c r="H39" s="499" t="s">
        <v>911</v>
      </c>
      <c r="I39" s="500">
        <f t="shared" si="0"/>
        <v>45664</v>
      </c>
      <c r="J39" s="500"/>
      <c r="K39" s="500"/>
      <c r="L39" s="499"/>
      <c r="M39" s="500">
        <f>$I39+2</f>
        <v>45666</v>
      </c>
      <c r="N39" s="500">
        <f>$I39+3</f>
        <v>45667</v>
      </c>
      <c r="O39" s="500"/>
      <c r="P39" s="500"/>
      <c r="Q39" s="500"/>
      <c r="R39" s="500"/>
      <c r="S39" s="500"/>
      <c r="T39" s="500"/>
      <c r="U39" s="500">
        <f>I39+5</f>
        <v>45669</v>
      </c>
      <c r="V39" s="500"/>
    </row>
    <row r="40" spans="1:22" s="502" customFormat="1">
      <c r="A40" s="1013"/>
      <c r="B40" s="1013"/>
      <c r="C40" s="1022"/>
      <c r="D40" s="1019"/>
      <c r="E40" s="1019"/>
      <c r="F40" s="499"/>
      <c r="G40" s="503" t="s">
        <v>942</v>
      </c>
      <c r="H40" s="499" t="s">
        <v>914</v>
      </c>
      <c r="I40" s="500">
        <f t="shared" si="0"/>
        <v>45659</v>
      </c>
      <c r="J40" s="500"/>
      <c r="K40" s="500"/>
      <c r="L40" s="499"/>
      <c r="M40" s="500"/>
      <c r="N40" s="500"/>
      <c r="O40" s="500">
        <f>$I40+2</f>
        <v>45661</v>
      </c>
      <c r="P40" s="500">
        <f>$I40+2</f>
        <v>45661</v>
      </c>
      <c r="Q40" s="500"/>
      <c r="R40" s="500"/>
      <c r="S40" s="500"/>
      <c r="T40" s="500">
        <f>$I40+4</f>
        <v>45663</v>
      </c>
      <c r="U40" s="499"/>
      <c r="V40" s="500">
        <f>I40+5</f>
        <v>45664</v>
      </c>
    </row>
    <row r="41" spans="1:22" s="502" customFormat="1">
      <c r="A41" s="1014"/>
      <c r="B41" s="1014"/>
      <c r="C41" s="1023"/>
      <c r="D41" s="1020"/>
      <c r="E41" s="1020"/>
      <c r="F41" s="499"/>
      <c r="G41" s="501" t="str">
        <f>G37</f>
        <v>2105E</v>
      </c>
      <c r="H41" s="499" t="s">
        <v>913</v>
      </c>
      <c r="I41" s="500">
        <f t="shared" si="0"/>
        <v>45661</v>
      </c>
      <c r="J41" s="500"/>
      <c r="K41" s="500"/>
      <c r="L41" s="499"/>
      <c r="M41" s="500">
        <f>$I41+2</f>
        <v>45663</v>
      </c>
      <c r="N41" s="500">
        <f>$I41+3</f>
        <v>45664</v>
      </c>
      <c r="O41" s="500"/>
      <c r="P41" s="500"/>
      <c r="Q41" s="500"/>
      <c r="R41" s="500"/>
      <c r="S41" s="500"/>
      <c r="T41" s="500"/>
      <c r="U41" s="499"/>
      <c r="V41" s="500"/>
    </row>
  </sheetData>
  <sheetProtection sheet="1" formatCells="0" formatColumns="0" formatRows="0" insertColumns="0" insertRows="0" insertHyperlinks="0" deleteColumns="0" deleteRows="0" pivotTables="0"/>
  <mergeCells count="40">
    <mergeCell ref="E38:E41"/>
    <mergeCell ref="C24:C28"/>
    <mergeCell ref="E24:E28"/>
    <mergeCell ref="C6:C10"/>
    <mergeCell ref="D6:D10"/>
    <mergeCell ref="E6:E10"/>
    <mergeCell ref="C11:C14"/>
    <mergeCell ref="C15:C19"/>
    <mergeCell ref="E15:E19"/>
    <mergeCell ref="E11:E14"/>
    <mergeCell ref="C33:C37"/>
    <mergeCell ref="C38:C41"/>
    <mergeCell ref="D38:D41"/>
    <mergeCell ref="D33:D37"/>
    <mergeCell ref="D29:D32"/>
    <mergeCell ref="D24:D28"/>
    <mergeCell ref="D15:D19"/>
    <mergeCell ref="D11:D14"/>
    <mergeCell ref="C29:C32"/>
    <mergeCell ref="E20:E23"/>
    <mergeCell ref="B33:B37"/>
    <mergeCell ref="E29:E32"/>
    <mergeCell ref="E33:E37"/>
    <mergeCell ref="C20:C23"/>
    <mergeCell ref="D20:D23"/>
    <mergeCell ref="A33:A37"/>
    <mergeCell ref="A38:A41"/>
    <mergeCell ref="B6:B10"/>
    <mergeCell ref="B11:B14"/>
    <mergeCell ref="B15:B19"/>
    <mergeCell ref="B20:B23"/>
    <mergeCell ref="B24:B28"/>
    <mergeCell ref="B29:B32"/>
    <mergeCell ref="A6:A10"/>
    <mergeCell ref="A11:A14"/>
    <mergeCell ref="A15:A19"/>
    <mergeCell ref="A20:A23"/>
    <mergeCell ref="A24:A28"/>
    <mergeCell ref="A29:A32"/>
    <mergeCell ref="B38:B41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N23"/>
  <sheetViews>
    <sheetView zoomScaleNormal="100" workbookViewId="0">
      <selection activeCell="L31" sqref="L31"/>
    </sheetView>
  </sheetViews>
  <sheetFormatPr defaultRowHeight="12.75"/>
  <cols>
    <col min="1" max="1" width="20.85546875" style="115" customWidth="1"/>
    <col min="2" max="2" width="8.5703125" style="115" customWidth="1"/>
    <col min="3" max="3" width="11.85546875" style="115" customWidth="1"/>
    <col min="4" max="4" width="16.42578125" style="115" customWidth="1"/>
    <col min="5" max="5" width="13.28515625" style="115" customWidth="1"/>
    <col min="6" max="6" width="15.7109375" style="115" customWidth="1"/>
    <col min="7" max="7" width="16.7109375" style="115" customWidth="1"/>
    <col min="8" max="8" width="7" style="115" customWidth="1"/>
    <col min="9" max="9" width="22.28515625" style="115" customWidth="1"/>
    <col min="10" max="10" width="11.140625" style="115" customWidth="1"/>
    <col min="11" max="11" width="10.85546875" style="115" customWidth="1"/>
    <col min="12" max="12" width="17" style="115" customWidth="1"/>
    <col min="13" max="13" width="15.28515625" style="115" customWidth="1"/>
    <col min="14" max="14" width="16.7109375" style="115" customWidth="1"/>
    <col min="15" max="16384" width="9.140625" style="115"/>
  </cols>
  <sheetData>
    <row r="1" spans="1:14" ht="19.5">
      <c r="C1" s="366" t="s">
        <v>895</v>
      </c>
      <c r="D1" s="380"/>
      <c r="E1" s="380"/>
      <c r="F1" s="380"/>
      <c r="G1" s="380"/>
      <c r="H1" s="380"/>
    </row>
    <row r="2" spans="1:14" ht="14.25">
      <c r="C2" s="367" t="s">
        <v>889</v>
      </c>
      <c r="D2" s="381"/>
      <c r="E2" s="381"/>
      <c r="F2" s="381"/>
    </row>
    <row r="3" spans="1:14" ht="14.25">
      <c r="C3" s="367" t="s">
        <v>788</v>
      </c>
      <c r="D3" s="381"/>
      <c r="E3" s="381"/>
      <c r="F3" s="381"/>
    </row>
    <row r="4" spans="1:14" ht="14.25">
      <c r="C4" s="367"/>
      <c r="D4" s="381"/>
      <c r="E4" s="381"/>
      <c r="F4" s="381"/>
    </row>
    <row r="6" spans="1:14" s="386" customFormat="1" ht="19.5" thickBot="1">
      <c r="A6" s="553" t="s">
        <v>927</v>
      </c>
      <c r="B6" s="370"/>
      <c r="C6" s="370"/>
      <c r="D6" s="370"/>
      <c r="E6" s="370"/>
      <c r="F6" s="370"/>
      <c r="G6" s="370"/>
      <c r="I6" s="769" t="s">
        <v>1213</v>
      </c>
      <c r="J6" s="437"/>
      <c r="K6" s="437"/>
      <c r="L6" s="437"/>
      <c r="M6" s="437"/>
      <c r="N6" s="437"/>
    </row>
    <row r="7" spans="1:14" s="386" customFormat="1" ht="15" customHeight="1" thickBot="1">
      <c r="A7" s="1038" t="s">
        <v>135</v>
      </c>
      <c r="B7" s="1035" t="s">
        <v>6</v>
      </c>
      <c r="C7" s="107" t="s">
        <v>882</v>
      </c>
      <c r="D7" s="108" t="s">
        <v>137</v>
      </c>
      <c r="E7" s="109" t="s">
        <v>3</v>
      </c>
      <c r="F7" s="109" t="s">
        <v>123</v>
      </c>
      <c r="G7" s="110" t="s">
        <v>103</v>
      </c>
      <c r="I7" s="1044" t="s">
        <v>0</v>
      </c>
      <c r="J7" s="1027" t="s">
        <v>6</v>
      </c>
      <c r="K7" s="1030" t="s">
        <v>1214</v>
      </c>
      <c r="L7" s="770" t="s">
        <v>201</v>
      </c>
      <c r="M7" s="771" t="s">
        <v>101</v>
      </c>
      <c r="N7" s="771" t="s">
        <v>102</v>
      </c>
    </row>
    <row r="8" spans="1:14" s="386" customFormat="1" ht="14.25">
      <c r="A8" s="1039"/>
      <c r="B8" s="1036"/>
      <c r="C8" s="111" t="s">
        <v>757</v>
      </c>
      <c r="D8" s="112" t="s">
        <v>757</v>
      </c>
      <c r="E8" s="112" t="s">
        <v>757</v>
      </c>
      <c r="F8" s="112" t="s">
        <v>756</v>
      </c>
      <c r="G8" s="114" t="s">
        <v>756</v>
      </c>
      <c r="I8" s="1045"/>
      <c r="J8" s="1028"/>
      <c r="K8" s="1031"/>
      <c r="L8" s="772" t="s">
        <v>757</v>
      </c>
      <c r="M8" s="772" t="s">
        <v>756</v>
      </c>
      <c r="N8" s="772" t="s">
        <v>752</v>
      </c>
    </row>
    <row r="9" spans="1:14" s="386" customFormat="1" ht="14.25">
      <c r="A9" s="1040"/>
      <c r="B9" s="1037"/>
      <c r="C9" s="113" t="s">
        <v>202</v>
      </c>
      <c r="D9" s="113" t="s">
        <v>785</v>
      </c>
      <c r="E9" s="114" t="s">
        <v>90</v>
      </c>
      <c r="F9" s="114" t="s">
        <v>203</v>
      </c>
      <c r="G9" s="114" t="s">
        <v>203</v>
      </c>
      <c r="I9" s="1046"/>
      <c r="J9" s="1029"/>
      <c r="K9" s="1032"/>
      <c r="L9" s="773" t="s">
        <v>45</v>
      </c>
      <c r="M9" s="773" t="s">
        <v>90</v>
      </c>
      <c r="N9" s="773" t="s">
        <v>187</v>
      </c>
    </row>
    <row r="10" spans="1:14" s="386" customFormat="1" ht="15">
      <c r="A10" s="554" t="s">
        <v>1040</v>
      </c>
      <c r="B10" s="648" t="s">
        <v>1309</v>
      </c>
      <c r="C10" s="411">
        <v>45630</v>
      </c>
      <c r="D10" s="410">
        <f>C10+7</f>
        <v>45637</v>
      </c>
      <c r="E10" s="410">
        <f>C10+7</f>
        <v>45637</v>
      </c>
      <c r="F10" s="410">
        <f>C10+8</f>
        <v>45638</v>
      </c>
      <c r="G10" s="410">
        <f>C10+8</f>
        <v>45638</v>
      </c>
      <c r="I10" s="774" t="s">
        <v>1215</v>
      </c>
      <c r="J10" s="775" t="s">
        <v>1328</v>
      </c>
      <c r="K10" s="483">
        <v>45631</v>
      </c>
      <c r="L10" s="484">
        <f>K10+6</f>
        <v>45637</v>
      </c>
      <c r="M10" s="484">
        <f>K10+7</f>
        <v>45638</v>
      </c>
      <c r="N10" s="484">
        <f>K10+8</f>
        <v>45639</v>
      </c>
    </row>
    <row r="11" spans="1:14" s="386" customFormat="1" ht="15">
      <c r="A11" s="554" t="s">
        <v>1273</v>
      </c>
      <c r="B11" s="648" t="s">
        <v>1354</v>
      </c>
      <c r="C11" s="412">
        <f>C10+7</f>
        <v>45637</v>
      </c>
      <c r="D11" s="410">
        <f>C11+7</f>
        <v>45644</v>
      </c>
      <c r="E11" s="410">
        <f>C11+7</f>
        <v>45644</v>
      </c>
      <c r="F11" s="410">
        <f>C11+8</f>
        <v>45645</v>
      </c>
      <c r="G11" s="410">
        <f>C11+8</f>
        <v>45645</v>
      </c>
      <c r="I11" s="774" t="s">
        <v>1216</v>
      </c>
      <c r="J11" s="775" t="s">
        <v>1358</v>
      </c>
      <c r="K11" s="483">
        <f>K10+7</f>
        <v>45638</v>
      </c>
      <c r="L11" s="484">
        <f>K11+6</f>
        <v>45644</v>
      </c>
      <c r="M11" s="484">
        <f>K11+7</f>
        <v>45645</v>
      </c>
      <c r="N11" s="484">
        <f>K11+8</f>
        <v>45646</v>
      </c>
    </row>
    <row r="12" spans="1:14" s="386" customFormat="1" ht="15">
      <c r="A12" s="554" t="s">
        <v>652</v>
      </c>
      <c r="B12" s="648" t="s">
        <v>1355</v>
      </c>
      <c r="C12" s="412">
        <f>C11+7</f>
        <v>45644</v>
      </c>
      <c r="D12" s="410">
        <f>C12+7</f>
        <v>45651</v>
      </c>
      <c r="E12" s="410">
        <f>C12+7</f>
        <v>45651</v>
      </c>
      <c r="F12" s="823" t="s">
        <v>36</v>
      </c>
      <c r="G12" s="410">
        <f>C12+8</f>
        <v>45652</v>
      </c>
      <c r="I12" s="774" t="s">
        <v>1353</v>
      </c>
      <c r="J12" s="775" t="s">
        <v>1359</v>
      </c>
      <c r="K12" s="483">
        <f>K11+7</f>
        <v>45645</v>
      </c>
      <c r="L12" s="484">
        <f t="shared" ref="L12" si="0">K12+6</f>
        <v>45651</v>
      </c>
      <c r="M12" s="484">
        <f>K12+7</f>
        <v>45652</v>
      </c>
      <c r="N12" s="484">
        <f>K12+8</f>
        <v>45653</v>
      </c>
    </row>
    <row r="13" spans="1:14" s="386" customFormat="1" ht="15">
      <c r="A13" s="554" t="s">
        <v>1040</v>
      </c>
      <c r="B13" s="648" t="s">
        <v>1356</v>
      </c>
      <c r="C13" s="412">
        <f>C12+7</f>
        <v>45651</v>
      </c>
      <c r="D13" s="823">
        <f>C13+7+7</f>
        <v>45665</v>
      </c>
      <c r="E13" s="823">
        <f>C13+7+7</f>
        <v>45665</v>
      </c>
      <c r="F13" s="823">
        <f>C13+8+7</f>
        <v>45666</v>
      </c>
      <c r="G13" s="823">
        <f>C13+8+7</f>
        <v>45666</v>
      </c>
      <c r="I13" s="774" t="s">
        <v>1215</v>
      </c>
      <c r="J13" s="775" t="s">
        <v>1360</v>
      </c>
      <c r="K13" s="483">
        <f>K12+7</f>
        <v>45652</v>
      </c>
      <c r="L13" s="664">
        <f>K13+6+7</f>
        <v>45665</v>
      </c>
      <c r="M13" s="664">
        <f>K13+7+7</f>
        <v>45666</v>
      </c>
      <c r="N13" s="664">
        <f>K13+8+7</f>
        <v>45667</v>
      </c>
    </row>
    <row r="14" spans="1:14" s="386" customFormat="1" ht="15">
      <c r="A14" s="554" t="s">
        <v>1273</v>
      </c>
      <c r="B14" s="648" t="s">
        <v>1357</v>
      </c>
      <c r="C14" s="412">
        <f>C13+7</f>
        <v>45658</v>
      </c>
      <c r="D14" s="823">
        <f>C14+7+7</f>
        <v>45672</v>
      </c>
      <c r="E14" s="823">
        <f>C14+7+7</f>
        <v>45672</v>
      </c>
      <c r="F14" s="823">
        <f>C14+8+7</f>
        <v>45673</v>
      </c>
      <c r="G14" s="823">
        <f>C14+8+7</f>
        <v>45673</v>
      </c>
      <c r="I14" s="774" t="s">
        <v>1216</v>
      </c>
      <c r="J14" s="775" t="s">
        <v>1361</v>
      </c>
      <c r="K14" s="483">
        <f>K13+7</f>
        <v>45659</v>
      </c>
      <c r="L14" s="664">
        <f>K14+6+7</f>
        <v>45672</v>
      </c>
      <c r="M14" s="664">
        <f>K14+7+7</f>
        <v>45673</v>
      </c>
      <c r="N14" s="664">
        <f>K14+8+7</f>
        <v>45674</v>
      </c>
    </row>
    <row r="15" spans="1:14" ht="15.75">
      <c r="A15" s="382" t="s">
        <v>7</v>
      </c>
      <c r="I15" s="382" t="s">
        <v>7</v>
      </c>
    </row>
    <row r="16" spans="1:14" s="386" customFormat="1" ht="15.75">
      <c r="A16" s="1041" t="s">
        <v>787</v>
      </c>
      <c r="B16" s="1042"/>
      <c r="C16" s="1042"/>
      <c r="D16" s="1042"/>
      <c r="E16" s="1042"/>
      <c r="F16" s="1042"/>
      <c r="G16" s="1043"/>
      <c r="H16" s="115"/>
      <c r="I16" s="767" t="s">
        <v>1217</v>
      </c>
      <c r="J16" s="768"/>
      <c r="K16" s="776"/>
      <c r="L16" s="777"/>
      <c r="M16" s="776"/>
      <c r="N16" s="776"/>
    </row>
    <row r="17" spans="1:14" s="386" customFormat="1" ht="15.75">
      <c r="A17" s="485" t="s">
        <v>957</v>
      </c>
      <c r="B17" s="486"/>
      <c r="C17" s="486"/>
      <c r="D17" s="486"/>
      <c r="E17" s="486"/>
      <c r="F17" s="486"/>
      <c r="G17" s="545"/>
      <c r="H17" s="368"/>
      <c r="I17" s="485" t="s">
        <v>1220</v>
      </c>
      <c r="J17" s="486"/>
      <c r="K17" s="778"/>
      <c r="L17" s="779"/>
      <c r="M17" s="779"/>
      <c r="N17" s="779"/>
    </row>
    <row r="18" spans="1:14" s="386" customFormat="1" ht="15.75">
      <c r="A18" s="1033" t="s">
        <v>999</v>
      </c>
      <c r="B18" s="1034"/>
      <c r="C18" s="1034"/>
      <c r="D18" s="1034"/>
      <c r="E18" s="1034"/>
      <c r="F18" s="1034"/>
      <c r="G18" s="546"/>
      <c r="H18" s="368"/>
      <c r="I18" s="765" t="s">
        <v>1221</v>
      </c>
      <c r="J18" s="766"/>
      <c r="K18" s="780"/>
      <c r="L18" s="781"/>
      <c r="M18" s="781"/>
      <c r="N18" s="781"/>
    </row>
    <row r="19" spans="1:14" ht="15">
      <c r="A19" s="550" t="s">
        <v>754</v>
      </c>
      <c r="H19" s="368"/>
      <c r="I19" s="586" t="s">
        <v>96</v>
      </c>
    </row>
    <row r="20" spans="1:14" ht="15">
      <c r="A20" s="551" t="s">
        <v>928</v>
      </c>
      <c r="H20" s="368"/>
      <c r="I20" s="588" t="s">
        <v>1219</v>
      </c>
    </row>
    <row r="21" spans="1:14" ht="15">
      <c r="A21" s="552" t="s">
        <v>784</v>
      </c>
      <c r="H21" s="368"/>
      <c r="I21" s="588" t="s">
        <v>1218</v>
      </c>
    </row>
    <row r="22" spans="1:14">
      <c r="A22" s="552" t="s">
        <v>786</v>
      </c>
      <c r="H22" s="365"/>
      <c r="I22" s="588" t="s">
        <v>1059</v>
      </c>
    </row>
    <row r="23" spans="1:14" ht="15">
      <c r="A23" s="552" t="s">
        <v>977</v>
      </c>
      <c r="H23" s="365"/>
      <c r="I23" s="588"/>
      <c r="J23" s="365"/>
      <c r="K23" s="368"/>
      <c r="L23" s="368"/>
    </row>
  </sheetData>
  <mergeCells count="7">
    <mergeCell ref="J7:J9"/>
    <mergeCell ref="K7:K9"/>
    <mergeCell ref="A18:F18"/>
    <mergeCell ref="B7:B9"/>
    <mergeCell ref="A7:A9"/>
    <mergeCell ref="A16:G16"/>
    <mergeCell ref="I7:I9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O48"/>
  <sheetViews>
    <sheetView zoomScale="85" zoomScaleNormal="85" workbookViewId="0">
      <selection activeCell="E27" sqref="E27"/>
    </sheetView>
  </sheetViews>
  <sheetFormatPr defaultRowHeight="12.75"/>
  <cols>
    <col min="1" max="1" width="22.140625" style="115" customWidth="1"/>
    <col min="2" max="2" width="14.28515625" style="115" customWidth="1"/>
    <col min="3" max="3" width="11.7109375" style="115" customWidth="1"/>
    <col min="4" max="4" width="18.42578125" style="115" customWidth="1"/>
    <col min="5" max="5" width="15.7109375" style="115" customWidth="1"/>
    <col min="6" max="6" width="16" style="115" customWidth="1"/>
    <col min="7" max="7" width="18.5703125" style="115" customWidth="1"/>
    <col min="8" max="8" width="15.7109375" style="115" customWidth="1"/>
    <col min="9" max="9" width="15.7109375" style="115" hidden="1" customWidth="1"/>
    <col min="10" max="10" width="21.7109375" style="115" customWidth="1"/>
    <col min="11" max="11" width="10.5703125" style="115" customWidth="1"/>
    <col min="12" max="12" width="11.140625" style="115" customWidth="1"/>
    <col min="13" max="13" width="18" style="115" customWidth="1"/>
    <col min="14" max="14" width="20.140625" style="115" customWidth="1"/>
    <col min="15" max="15" width="19.42578125" style="115" customWidth="1"/>
    <col min="16" max="16" width="18.5703125" style="115" customWidth="1"/>
    <col min="17" max="16384" width="9.140625" style="115"/>
  </cols>
  <sheetData>
    <row r="2" spans="1:9" ht="19.5">
      <c r="C2" s="366" t="s">
        <v>895</v>
      </c>
    </row>
    <row r="3" spans="1:9" ht="14.25">
      <c r="C3" s="367" t="s">
        <v>889</v>
      </c>
    </row>
    <row r="4" spans="1:9" ht="14.25">
      <c r="C4" s="367" t="s">
        <v>788</v>
      </c>
    </row>
    <row r="6" spans="1:9" ht="15.75">
      <c r="A6" s="369" t="s">
        <v>896</v>
      </c>
      <c r="B6" s="370"/>
      <c r="C6" s="572" t="s">
        <v>1236</v>
      </c>
      <c r="D6" s="370"/>
      <c r="E6" s="370"/>
      <c r="F6" s="370"/>
      <c r="G6" s="370"/>
      <c r="H6" s="370"/>
      <c r="I6" s="370"/>
    </row>
    <row r="7" spans="1:9" s="385" customFormat="1" ht="19.5" customHeight="1">
      <c r="A7" s="1047" t="s">
        <v>0</v>
      </c>
      <c r="B7" s="1047" t="s">
        <v>6</v>
      </c>
      <c r="C7" s="1047" t="s">
        <v>777</v>
      </c>
      <c r="D7" s="555" t="s">
        <v>118</v>
      </c>
      <c r="E7" s="555" t="s">
        <v>100</v>
      </c>
      <c r="F7" s="555" t="s">
        <v>183</v>
      </c>
      <c r="G7" s="555" t="s">
        <v>983</v>
      </c>
      <c r="H7" s="555" t="s">
        <v>897</v>
      </c>
      <c r="I7" s="637" t="s">
        <v>982</v>
      </c>
    </row>
    <row r="8" spans="1:9" s="385" customFormat="1" ht="19.5" customHeight="1">
      <c r="A8" s="1047"/>
      <c r="B8" s="1047"/>
      <c r="C8" s="1047"/>
      <c r="D8" s="556" t="s">
        <v>752</v>
      </c>
      <c r="E8" s="556" t="s">
        <v>883</v>
      </c>
      <c r="F8" s="556" t="s">
        <v>757</v>
      </c>
      <c r="G8" s="556" t="s">
        <v>753</v>
      </c>
      <c r="H8" s="556" t="s">
        <v>756</v>
      </c>
      <c r="I8" s="638" t="s">
        <v>773</v>
      </c>
    </row>
    <row r="9" spans="1:9" s="385" customFormat="1" ht="19.5" customHeight="1">
      <c r="A9" s="1047"/>
      <c r="B9" s="1047"/>
      <c r="C9" s="1047"/>
      <c r="D9" s="611" t="s">
        <v>45</v>
      </c>
      <c r="E9" s="611" t="s">
        <v>187</v>
      </c>
      <c r="F9" s="611" t="s">
        <v>91</v>
      </c>
      <c r="G9" s="611" t="s">
        <v>173</v>
      </c>
      <c r="H9" s="611" t="s">
        <v>211</v>
      </c>
      <c r="I9" s="639"/>
    </row>
    <row r="10" spans="1:9" s="385" customFormat="1" ht="15" customHeight="1">
      <c r="A10" s="790" t="s">
        <v>191</v>
      </c>
      <c r="B10" s="596" t="s">
        <v>1310</v>
      </c>
      <c r="C10" s="483">
        <v>45627</v>
      </c>
      <c r="D10" s="484">
        <f t="shared" ref="D10:D15" si="0">C10+6</f>
        <v>45633</v>
      </c>
      <c r="E10" s="484">
        <f t="shared" ref="E10:E15" si="1">C10+8</f>
        <v>45635</v>
      </c>
      <c r="F10" s="484">
        <f t="shared" ref="F10:F15" si="2">C10+10</f>
        <v>45637</v>
      </c>
      <c r="G10" s="484">
        <f t="shared" ref="G10:G15" si="3">C10+15</f>
        <v>45642</v>
      </c>
      <c r="H10" s="484">
        <f t="shared" ref="H10:H15" si="4">C10+18</f>
        <v>45645</v>
      </c>
      <c r="I10" s="640"/>
    </row>
    <row r="11" spans="1:9" s="385" customFormat="1" ht="15" customHeight="1">
      <c r="A11" s="790" t="s">
        <v>191</v>
      </c>
      <c r="B11" s="596" t="s">
        <v>1321</v>
      </c>
      <c r="C11" s="483">
        <f>C10+7</f>
        <v>45634</v>
      </c>
      <c r="D11" s="484">
        <f t="shared" si="0"/>
        <v>45640</v>
      </c>
      <c r="E11" s="484">
        <f t="shared" si="1"/>
        <v>45642</v>
      </c>
      <c r="F11" s="484">
        <f t="shared" si="2"/>
        <v>45644</v>
      </c>
      <c r="G11" s="484">
        <f t="shared" si="3"/>
        <v>45649</v>
      </c>
      <c r="H11" s="484">
        <f t="shared" si="4"/>
        <v>45652</v>
      </c>
      <c r="I11" s="640"/>
    </row>
    <row r="12" spans="1:9" s="385" customFormat="1" ht="15" customHeight="1">
      <c r="A12" s="549" t="s">
        <v>1362</v>
      </c>
      <c r="B12" s="596" t="s">
        <v>1365</v>
      </c>
      <c r="C12" s="483">
        <f>C11+7</f>
        <v>45641</v>
      </c>
      <c r="D12" s="484">
        <f t="shared" si="0"/>
        <v>45647</v>
      </c>
      <c r="E12" s="484">
        <f t="shared" si="1"/>
        <v>45649</v>
      </c>
      <c r="F12" s="484">
        <f t="shared" si="2"/>
        <v>45651</v>
      </c>
      <c r="G12" s="484">
        <f t="shared" si="3"/>
        <v>45656</v>
      </c>
      <c r="H12" s="484">
        <f t="shared" si="4"/>
        <v>45659</v>
      </c>
      <c r="I12" s="640"/>
    </row>
    <row r="13" spans="1:9" s="385" customFormat="1" ht="15" customHeight="1">
      <c r="A13" s="817" t="s">
        <v>1320</v>
      </c>
      <c r="B13" s="596" t="s">
        <v>1366</v>
      </c>
      <c r="C13" s="483">
        <f>C12+7</f>
        <v>45648</v>
      </c>
      <c r="D13" s="484">
        <f t="shared" si="0"/>
        <v>45654</v>
      </c>
      <c r="E13" s="484">
        <f t="shared" si="1"/>
        <v>45656</v>
      </c>
      <c r="F13" s="484">
        <f t="shared" si="2"/>
        <v>45658</v>
      </c>
      <c r="G13" s="484">
        <f t="shared" si="3"/>
        <v>45663</v>
      </c>
      <c r="H13" s="484">
        <f t="shared" si="4"/>
        <v>45666</v>
      </c>
      <c r="I13" s="640"/>
    </row>
    <row r="14" spans="1:9" s="385" customFormat="1" ht="15" customHeight="1">
      <c r="A14" s="549" t="s">
        <v>1363</v>
      </c>
      <c r="B14" s="596" t="s">
        <v>1367</v>
      </c>
      <c r="C14" s="483">
        <f>C13+7</f>
        <v>45655</v>
      </c>
      <c r="D14" s="484">
        <f t="shared" si="0"/>
        <v>45661</v>
      </c>
      <c r="E14" s="484">
        <f t="shared" si="1"/>
        <v>45663</v>
      </c>
      <c r="F14" s="484">
        <f t="shared" si="2"/>
        <v>45665</v>
      </c>
      <c r="G14" s="484">
        <f t="shared" si="3"/>
        <v>45670</v>
      </c>
      <c r="H14" s="484">
        <f t="shared" si="4"/>
        <v>45673</v>
      </c>
      <c r="I14" s="640"/>
    </row>
    <row r="15" spans="1:9" s="385" customFormat="1" ht="15" customHeight="1">
      <c r="A15" s="549" t="s">
        <v>1364</v>
      </c>
      <c r="B15" s="596" t="s">
        <v>1368</v>
      </c>
      <c r="C15" s="483">
        <f>C14+7</f>
        <v>45662</v>
      </c>
      <c r="D15" s="484">
        <f t="shared" si="0"/>
        <v>45668</v>
      </c>
      <c r="E15" s="484">
        <f t="shared" si="1"/>
        <v>45670</v>
      </c>
      <c r="F15" s="484">
        <f t="shared" si="2"/>
        <v>45672</v>
      </c>
      <c r="G15" s="484">
        <f t="shared" si="3"/>
        <v>45677</v>
      </c>
      <c r="H15" s="484">
        <f t="shared" si="4"/>
        <v>45680</v>
      </c>
      <c r="I15" s="640"/>
    </row>
    <row r="16" spans="1:9" ht="15">
      <c r="A16" s="557" t="s">
        <v>698</v>
      </c>
      <c r="B16" s="558"/>
      <c r="C16" s="559"/>
      <c r="D16" s="560"/>
      <c r="E16" s="560"/>
      <c r="F16" s="560"/>
      <c r="G16" s="560"/>
      <c r="H16" s="560"/>
      <c r="I16" s="641"/>
    </row>
    <row r="17" spans="1:15" ht="15">
      <c r="A17" s="561" t="s">
        <v>997</v>
      </c>
      <c r="B17" s="562"/>
      <c r="C17" s="562"/>
      <c r="D17" s="562"/>
      <c r="E17" s="562"/>
      <c r="F17" s="562"/>
      <c r="G17" s="562"/>
      <c r="H17" s="562"/>
      <c r="I17" s="562"/>
    </row>
    <row r="18" spans="1:15" ht="15">
      <c r="A18" s="1048" t="s">
        <v>932</v>
      </c>
      <c r="B18" s="1049"/>
      <c r="C18" s="1049"/>
      <c r="D18" s="1049"/>
      <c r="E18" s="1049"/>
      <c r="F18" s="1049"/>
      <c r="G18" s="1049"/>
      <c r="H18" s="1049"/>
      <c r="I18" s="622"/>
    </row>
    <row r="19" spans="1:15" ht="15">
      <c r="A19" s="621" t="s">
        <v>963</v>
      </c>
      <c r="B19" s="622"/>
      <c r="C19" s="622"/>
      <c r="D19" s="622"/>
      <c r="E19" s="622"/>
      <c r="F19" s="622"/>
      <c r="G19" s="622"/>
      <c r="H19" s="622"/>
      <c r="I19" s="622"/>
    </row>
    <row r="20" spans="1:15" ht="15">
      <c r="A20" s="569" t="s">
        <v>107</v>
      </c>
      <c r="B20" s="385"/>
      <c r="C20" s="385"/>
      <c r="D20" s="385"/>
      <c r="E20" s="385"/>
      <c r="F20" s="385"/>
      <c r="G20" s="385"/>
      <c r="H20" s="385"/>
      <c r="I20" s="385"/>
    </row>
    <row r="21" spans="1:15" ht="15">
      <c r="A21" s="570" t="s">
        <v>1233</v>
      </c>
      <c r="B21" s="385"/>
      <c r="C21" s="385"/>
      <c r="D21" s="385"/>
      <c r="E21" s="385"/>
      <c r="F21" s="385"/>
      <c r="G21" s="385"/>
      <c r="H21" s="385"/>
      <c r="I21" s="385"/>
    </row>
    <row r="22" spans="1:15" ht="15">
      <c r="A22" s="570" t="s">
        <v>1319</v>
      </c>
      <c r="B22" s="385"/>
      <c r="C22" s="385"/>
      <c r="D22" s="385"/>
      <c r="E22" s="385"/>
      <c r="F22" s="385"/>
      <c r="G22" s="385"/>
      <c r="H22" s="385"/>
      <c r="I22" s="385"/>
    </row>
    <row r="23" spans="1:15" ht="15">
      <c r="A23" s="570" t="s">
        <v>1318</v>
      </c>
      <c r="B23" s="385"/>
      <c r="C23" s="385"/>
      <c r="D23" s="385"/>
      <c r="E23" s="385"/>
      <c r="F23" s="385"/>
      <c r="G23" s="385"/>
      <c r="H23" s="385"/>
      <c r="I23" s="385"/>
    </row>
    <row r="24" spans="1:15" ht="15">
      <c r="A24" s="570" t="s">
        <v>931</v>
      </c>
      <c r="B24" s="385"/>
      <c r="C24" s="385"/>
      <c r="D24" s="385"/>
      <c r="E24" s="385"/>
      <c r="F24" s="385"/>
      <c r="G24" s="385"/>
      <c r="H24" s="385"/>
      <c r="I24" s="385"/>
    </row>
    <row r="25" spans="1:15" ht="15">
      <c r="A25" s="570" t="s">
        <v>898</v>
      </c>
      <c r="B25" s="385"/>
      <c r="C25" s="385"/>
      <c r="D25" s="385"/>
      <c r="E25" s="385"/>
      <c r="F25" s="385"/>
      <c r="G25" s="385"/>
      <c r="H25" s="385"/>
      <c r="I25" s="385"/>
    </row>
    <row r="28" spans="1:15" ht="15.75">
      <c r="A28" s="369" t="s">
        <v>1182</v>
      </c>
      <c r="B28" s="370"/>
      <c r="C28" s="572" t="s">
        <v>1259</v>
      </c>
      <c r="D28" s="370"/>
      <c r="E28" s="370"/>
      <c r="F28" s="370"/>
      <c r="G28" s="370"/>
      <c r="J28" s="369" t="s">
        <v>1181</v>
      </c>
      <c r="K28" s="370"/>
      <c r="L28" s="572" t="s">
        <v>1179</v>
      </c>
      <c r="M28" s="662"/>
      <c r="N28" s="370"/>
      <c r="O28" s="370"/>
    </row>
    <row r="29" spans="1:15" ht="22.5" customHeight="1">
      <c r="A29" s="1047" t="s">
        <v>0</v>
      </c>
      <c r="B29" s="1047" t="s">
        <v>6</v>
      </c>
      <c r="C29" s="1047" t="s">
        <v>1171</v>
      </c>
      <c r="D29" s="555" t="s">
        <v>184</v>
      </c>
      <c r="E29" s="555" t="s">
        <v>185</v>
      </c>
      <c r="F29" s="555" t="s">
        <v>887</v>
      </c>
      <c r="G29" s="555" t="s">
        <v>178</v>
      </c>
      <c r="J29" s="1047" t="s">
        <v>0</v>
      </c>
      <c r="K29" s="1047" t="s">
        <v>6</v>
      </c>
      <c r="L29" s="1047" t="s">
        <v>894</v>
      </c>
      <c r="M29" s="756" t="s">
        <v>1204</v>
      </c>
      <c r="N29" s="555" t="s">
        <v>1180</v>
      </c>
      <c r="O29" s="555" t="s">
        <v>1142</v>
      </c>
    </row>
    <row r="30" spans="1:15" ht="14.25">
      <c r="A30" s="1047"/>
      <c r="B30" s="1047"/>
      <c r="C30" s="1047"/>
      <c r="D30" s="556" t="s">
        <v>773</v>
      </c>
      <c r="E30" s="556" t="s">
        <v>752</v>
      </c>
      <c r="F30" s="556" t="s">
        <v>883</v>
      </c>
      <c r="G30" s="556" t="s">
        <v>773</v>
      </c>
      <c r="J30" s="1047"/>
      <c r="K30" s="1047"/>
      <c r="L30" s="1047"/>
      <c r="M30" s="556" t="s">
        <v>883</v>
      </c>
      <c r="N30" s="556" t="s">
        <v>756</v>
      </c>
      <c r="O30" s="556" t="s">
        <v>757</v>
      </c>
    </row>
    <row r="31" spans="1:15" ht="14.25">
      <c r="A31" s="1047"/>
      <c r="B31" s="1047"/>
      <c r="C31" s="1047"/>
      <c r="D31" s="611" t="s">
        <v>133</v>
      </c>
      <c r="E31" s="611" t="s">
        <v>90</v>
      </c>
      <c r="F31" s="611" t="s">
        <v>208</v>
      </c>
      <c r="G31" s="611" t="s">
        <v>84</v>
      </c>
      <c r="J31" s="1047"/>
      <c r="K31" s="1047"/>
      <c r="L31" s="1047"/>
      <c r="M31" s="611" t="s">
        <v>1074</v>
      </c>
      <c r="N31" s="611" t="s">
        <v>90</v>
      </c>
      <c r="O31" s="611" t="s">
        <v>479</v>
      </c>
    </row>
    <row r="32" spans="1:15" ht="15">
      <c r="A32" s="790" t="s">
        <v>191</v>
      </c>
      <c r="B32" s="596" t="s">
        <v>1258</v>
      </c>
      <c r="C32" s="483">
        <v>45632</v>
      </c>
      <c r="D32" s="484">
        <f t="shared" ref="D32:D37" si="5">C32+4</f>
        <v>45636</v>
      </c>
      <c r="E32" s="484">
        <f t="shared" ref="E32:E37" si="6">C32+7</f>
        <v>45639</v>
      </c>
      <c r="F32" s="484">
        <f>C32+9</f>
        <v>45641</v>
      </c>
      <c r="G32" s="663">
        <f t="shared" ref="G32:G37" si="7">C32+11</f>
        <v>45643</v>
      </c>
      <c r="J32" s="549" t="s">
        <v>1055</v>
      </c>
      <c r="K32" s="596" t="s">
        <v>1322</v>
      </c>
      <c r="L32" s="483">
        <v>45631</v>
      </c>
      <c r="M32" s="484">
        <f t="shared" ref="M32:M37" si="8">L32+3</f>
        <v>45634</v>
      </c>
      <c r="N32" s="484">
        <f t="shared" ref="N32:N37" si="9">L32+7</f>
        <v>45638</v>
      </c>
      <c r="O32" s="484">
        <f t="shared" ref="O32:O37" si="10">L32+13</f>
        <v>45644</v>
      </c>
    </row>
    <row r="33" spans="1:15" ht="15">
      <c r="A33" s="549" t="s">
        <v>1178</v>
      </c>
      <c r="B33" s="596" t="s">
        <v>1257</v>
      </c>
      <c r="C33" s="483">
        <f>C32+7</f>
        <v>45639</v>
      </c>
      <c r="D33" s="484">
        <f t="shared" si="5"/>
        <v>45643</v>
      </c>
      <c r="E33" s="484">
        <f t="shared" si="6"/>
        <v>45646</v>
      </c>
      <c r="F33" s="484">
        <f>C33+9</f>
        <v>45648</v>
      </c>
      <c r="G33" s="663">
        <f t="shared" si="7"/>
        <v>45650</v>
      </c>
      <c r="J33" s="549" t="s">
        <v>1301</v>
      </c>
      <c r="K33" s="596" t="s">
        <v>1322</v>
      </c>
      <c r="L33" s="483">
        <f>L32+7</f>
        <v>45638</v>
      </c>
      <c r="M33" s="484">
        <f t="shared" si="8"/>
        <v>45641</v>
      </c>
      <c r="N33" s="484">
        <f t="shared" si="9"/>
        <v>45645</v>
      </c>
      <c r="O33" s="484">
        <f t="shared" si="10"/>
        <v>45651</v>
      </c>
    </row>
    <row r="34" spans="1:15" ht="15">
      <c r="A34" s="549" t="s">
        <v>1239</v>
      </c>
      <c r="B34" s="596" t="s">
        <v>1257</v>
      </c>
      <c r="C34" s="483">
        <f>C33+7</f>
        <v>45646</v>
      </c>
      <c r="D34" s="484">
        <f t="shared" si="5"/>
        <v>45650</v>
      </c>
      <c r="E34" s="484">
        <f t="shared" si="6"/>
        <v>45653</v>
      </c>
      <c r="F34" s="484">
        <f t="shared" ref="F34:F36" si="11">C34+9</f>
        <v>45655</v>
      </c>
      <c r="G34" s="663">
        <f t="shared" si="7"/>
        <v>45657</v>
      </c>
      <c r="J34" s="549" t="s">
        <v>1311</v>
      </c>
      <c r="K34" s="596" t="s">
        <v>1295</v>
      </c>
      <c r="L34" s="483">
        <f>L33+7</f>
        <v>45645</v>
      </c>
      <c r="M34" s="484">
        <f t="shared" si="8"/>
        <v>45648</v>
      </c>
      <c r="N34" s="484">
        <f t="shared" si="9"/>
        <v>45652</v>
      </c>
      <c r="O34" s="484">
        <f t="shared" si="10"/>
        <v>45658</v>
      </c>
    </row>
    <row r="35" spans="1:15" ht="15">
      <c r="A35" s="549" t="s">
        <v>1055</v>
      </c>
      <c r="B35" s="596" t="s">
        <v>1257</v>
      </c>
      <c r="C35" s="483">
        <f>C34+7</f>
        <v>45653</v>
      </c>
      <c r="D35" s="484">
        <f t="shared" si="5"/>
        <v>45657</v>
      </c>
      <c r="E35" s="484">
        <f t="shared" si="6"/>
        <v>45660</v>
      </c>
      <c r="F35" s="484">
        <f t="shared" si="11"/>
        <v>45662</v>
      </c>
      <c r="G35" s="663">
        <f t="shared" si="7"/>
        <v>45664</v>
      </c>
      <c r="J35" s="549" t="s">
        <v>1294</v>
      </c>
      <c r="K35" s="596" t="s">
        <v>1322</v>
      </c>
      <c r="L35" s="483">
        <f>L34+7</f>
        <v>45652</v>
      </c>
      <c r="M35" s="484">
        <f t="shared" si="8"/>
        <v>45655</v>
      </c>
      <c r="N35" s="484">
        <f t="shared" si="9"/>
        <v>45659</v>
      </c>
      <c r="O35" s="484">
        <f t="shared" si="10"/>
        <v>45665</v>
      </c>
    </row>
    <row r="36" spans="1:15" ht="15">
      <c r="A36" s="549" t="s">
        <v>1301</v>
      </c>
      <c r="B36" s="596" t="s">
        <v>1257</v>
      </c>
      <c r="C36" s="483">
        <f>C35+7</f>
        <v>45660</v>
      </c>
      <c r="D36" s="484">
        <f t="shared" si="5"/>
        <v>45664</v>
      </c>
      <c r="E36" s="484">
        <f t="shared" si="6"/>
        <v>45667</v>
      </c>
      <c r="F36" s="484">
        <f t="shared" si="11"/>
        <v>45669</v>
      </c>
      <c r="G36" s="663">
        <f t="shared" si="7"/>
        <v>45671</v>
      </c>
      <c r="J36" s="549" t="s">
        <v>1178</v>
      </c>
      <c r="K36" s="596" t="s">
        <v>1369</v>
      </c>
      <c r="L36" s="483">
        <f>L35+7</f>
        <v>45659</v>
      </c>
      <c r="M36" s="484">
        <f t="shared" si="8"/>
        <v>45662</v>
      </c>
      <c r="N36" s="484">
        <f t="shared" si="9"/>
        <v>45666</v>
      </c>
      <c r="O36" s="484">
        <f t="shared" si="10"/>
        <v>45672</v>
      </c>
    </row>
    <row r="37" spans="1:15" ht="15">
      <c r="A37" s="549" t="s">
        <v>1311</v>
      </c>
      <c r="B37" s="596" t="s">
        <v>1298</v>
      </c>
      <c r="C37" s="483">
        <f>C36+7</f>
        <v>45667</v>
      </c>
      <c r="D37" s="484">
        <f t="shared" si="5"/>
        <v>45671</v>
      </c>
      <c r="E37" s="484">
        <f t="shared" si="6"/>
        <v>45674</v>
      </c>
      <c r="F37" s="484">
        <f>C37+9</f>
        <v>45676</v>
      </c>
      <c r="G37" s="663">
        <f t="shared" si="7"/>
        <v>45678</v>
      </c>
      <c r="J37" s="549" t="s">
        <v>1239</v>
      </c>
      <c r="K37" s="596" t="s">
        <v>1369</v>
      </c>
      <c r="L37" s="483">
        <f>L36+7</f>
        <v>45666</v>
      </c>
      <c r="M37" s="484">
        <f t="shared" si="8"/>
        <v>45669</v>
      </c>
      <c r="N37" s="484">
        <f t="shared" si="9"/>
        <v>45673</v>
      </c>
      <c r="O37" s="484">
        <f t="shared" si="10"/>
        <v>45679</v>
      </c>
    </row>
    <row r="38" spans="1:15" ht="15">
      <c r="A38" s="557" t="s">
        <v>698</v>
      </c>
      <c r="B38" s="558"/>
      <c r="C38" s="559"/>
      <c r="D38" s="560"/>
      <c r="E38" s="560"/>
      <c r="F38" s="560"/>
      <c r="J38" s="557" t="s">
        <v>698</v>
      </c>
    </row>
    <row r="39" spans="1:15" ht="15">
      <c r="A39" s="561" t="s">
        <v>1172</v>
      </c>
      <c r="B39" s="562"/>
      <c r="C39" s="562"/>
      <c r="D39" s="562"/>
      <c r="E39" s="562"/>
      <c r="F39" s="562"/>
      <c r="J39" s="561" t="s">
        <v>1183</v>
      </c>
    </row>
    <row r="40" spans="1:15" ht="15">
      <c r="A40" s="657" t="s">
        <v>1173</v>
      </c>
      <c r="B40" s="658"/>
      <c r="C40" s="658"/>
      <c r="D40" s="658"/>
      <c r="E40" s="658"/>
      <c r="F40" s="658"/>
      <c r="J40" s="657" t="s">
        <v>1184</v>
      </c>
    </row>
    <row r="41" spans="1:15" ht="15">
      <c r="A41" s="621" t="s">
        <v>1174</v>
      </c>
      <c r="B41" s="622"/>
      <c r="C41" s="622"/>
      <c r="D41" s="622"/>
      <c r="E41" s="622"/>
      <c r="F41" s="622"/>
      <c r="J41" s="621" t="s">
        <v>1185</v>
      </c>
    </row>
    <row r="42" spans="1:15" ht="15">
      <c r="A42" s="569" t="s">
        <v>107</v>
      </c>
      <c r="B42" s="385"/>
      <c r="C42" s="385"/>
      <c r="D42" s="385"/>
      <c r="E42" s="385"/>
      <c r="F42" s="385"/>
      <c r="G42" s="385"/>
      <c r="H42" s="385"/>
      <c r="J42" s="569" t="s">
        <v>107</v>
      </c>
    </row>
    <row r="43" spans="1:15" ht="15">
      <c r="A43" s="570" t="s">
        <v>1065</v>
      </c>
      <c r="B43" s="570" t="s">
        <v>1062</v>
      </c>
      <c r="C43" s="385"/>
      <c r="D43" s="385"/>
      <c r="E43" s="385"/>
      <c r="F43" s="385"/>
      <c r="G43" s="385"/>
      <c r="H43" s="385"/>
      <c r="J43" s="570" t="s">
        <v>1186</v>
      </c>
    </row>
    <row r="44" spans="1:15" ht="15">
      <c r="A44" s="570" t="s">
        <v>1066</v>
      </c>
      <c r="B44" s="570" t="s">
        <v>1047</v>
      </c>
      <c r="C44" s="385"/>
      <c r="D44" s="385"/>
      <c r="E44" s="385"/>
      <c r="F44" s="385"/>
      <c r="G44" s="385"/>
      <c r="H44" s="385"/>
      <c r="J44" s="570" t="s">
        <v>1187</v>
      </c>
    </row>
    <row r="45" spans="1:15">
      <c r="A45" s="570" t="s">
        <v>1067</v>
      </c>
      <c r="B45" s="570" t="s">
        <v>1063</v>
      </c>
      <c r="J45" s="570" t="s">
        <v>1188</v>
      </c>
    </row>
    <row r="46" spans="1:15">
      <c r="A46" s="570" t="s">
        <v>1068</v>
      </c>
      <c r="B46" s="570" t="s">
        <v>1064</v>
      </c>
    </row>
    <row r="47" spans="1:15">
      <c r="A47" s="570" t="s">
        <v>1069</v>
      </c>
      <c r="B47" s="570" t="s">
        <v>453</v>
      </c>
    </row>
    <row r="48" spans="1:15">
      <c r="A48" s="570" t="s">
        <v>1075</v>
      </c>
      <c r="B48" s="570" t="s">
        <v>1076</v>
      </c>
    </row>
  </sheetData>
  <mergeCells count="10">
    <mergeCell ref="A18:H18"/>
    <mergeCell ref="A7:A9"/>
    <mergeCell ref="B7:B9"/>
    <mergeCell ref="C7:C9"/>
    <mergeCell ref="J29:J31"/>
    <mergeCell ref="K29:K31"/>
    <mergeCell ref="L29:L31"/>
    <mergeCell ref="A29:A31"/>
    <mergeCell ref="B29:B31"/>
    <mergeCell ref="C29:C31"/>
  </mergeCells>
  <pageMargins left="0.7" right="0.7" top="0.75" bottom="0.75" header="0.3" footer="0.3"/>
  <pageSetup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I27" sqref="I27"/>
    </sheetView>
  </sheetViews>
  <sheetFormatPr defaultRowHeight="12.75"/>
  <cols>
    <col min="1" max="1" width="19.85546875" customWidth="1"/>
    <col min="2" max="2" width="10" customWidth="1"/>
    <col min="3" max="3" width="11.28515625" customWidth="1"/>
    <col min="4" max="4" width="13.7109375" hidden="1" customWidth="1"/>
    <col min="5" max="6" width="13" customWidth="1"/>
    <col min="7" max="7" width="20.42578125" hidden="1" customWidth="1"/>
    <col min="8" max="8" width="11.5703125" hidden="1" customWidth="1"/>
  </cols>
  <sheetData>
    <row r="1" spans="1:8">
      <c r="A1" s="115"/>
      <c r="B1" s="115"/>
      <c r="C1" s="115"/>
      <c r="D1" s="115"/>
      <c r="E1" s="115"/>
      <c r="F1" s="115"/>
      <c r="G1" s="115"/>
      <c r="H1" s="115"/>
    </row>
    <row r="2" spans="1:8">
      <c r="A2" s="115"/>
      <c r="B2" s="115"/>
      <c r="C2" s="654" t="s">
        <v>895</v>
      </c>
      <c r="D2" s="115"/>
      <c r="E2" s="115"/>
      <c r="F2" s="115"/>
      <c r="G2" s="115"/>
      <c r="H2" s="115"/>
    </row>
    <row r="3" spans="1:8">
      <c r="A3" s="115"/>
      <c r="B3" s="115"/>
      <c r="C3" s="467" t="s">
        <v>889</v>
      </c>
      <c r="D3" s="115"/>
      <c r="E3" s="115"/>
      <c r="F3" s="115"/>
      <c r="G3" s="115"/>
      <c r="H3" s="115"/>
    </row>
    <row r="4" spans="1:8">
      <c r="A4" s="115"/>
      <c r="B4" s="115"/>
      <c r="C4" s="467" t="s">
        <v>788</v>
      </c>
      <c r="D4" s="115"/>
      <c r="E4" s="115"/>
      <c r="F4" s="115"/>
      <c r="G4" s="115"/>
      <c r="H4" s="115"/>
    </row>
    <row r="7" spans="1:8" ht="14.25">
      <c r="A7" s="575" t="s">
        <v>1177</v>
      </c>
      <c r="B7" s="370"/>
      <c r="C7" s="574" t="s">
        <v>1329</v>
      </c>
      <c r="D7" s="370"/>
      <c r="E7" s="370"/>
      <c r="F7" s="370"/>
      <c r="G7" s="370"/>
      <c r="H7" s="370"/>
    </row>
    <row r="8" spans="1:8" ht="19.5" customHeight="1">
      <c r="A8" s="1047" t="s">
        <v>0</v>
      </c>
      <c r="B8" s="1047" t="s">
        <v>6</v>
      </c>
      <c r="C8" s="1047" t="s">
        <v>777</v>
      </c>
      <c r="D8" s="555" t="s">
        <v>1249</v>
      </c>
      <c r="E8" s="555" t="s">
        <v>1248</v>
      </c>
      <c r="F8" s="555" t="s">
        <v>462</v>
      </c>
      <c r="G8" s="555" t="s">
        <v>460</v>
      </c>
      <c r="H8" s="555" t="s">
        <v>461</v>
      </c>
    </row>
    <row r="9" spans="1:8" ht="14.25">
      <c r="A9" s="1047"/>
      <c r="B9" s="1047"/>
      <c r="C9" s="1047"/>
      <c r="D9" s="556" t="s">
        <v>757</v>
      </c>
      <c r="E9" s="556" t="s">
        <v>879</v>
      </c>
      <c r="F9" s="556" t="s">
        <v>753</v>
      </c>
      <c r="G9" s="556" t="s">
        <v>752</v>
      </c>
      <c r="H9" s="556" t="s">
        <v>883</v>
      </c>
    </row>
    <row r="10" spans="1:8" ht="14.25">
      <c r="A10" s="1047"/>
      <c r="B10" s="1047"/>
      <c r="C10" s="1047"/>
      <c r="D10" s="631" t="s">
        <v>17</v>
      </c>
      <c r="E10" s="631" t="s">
        <v>45</v>
      </c>
      <c r="F10" s="631" t="s">
        <v>203</v>
      </c>
      <c r="G10" s="631" t="s">
        <v>87</v>
      </c>
      <c r="H10" s="631" t="s">
        <v>1021</v>
      </c>
    </row>
    <row r="11" spans="1:8" ht="15">
      <c r="A11" s="549" t="s">
        <v>1330</v>
      </c>
      <c r="B11" s="542" t="s">
        <v>1331</v>
      </c>
      <c r="C11" s="483">
        <v>45627</v>
      </c>
      <c r="D11" s="664" t="s">
        <v>36</v>
      </c>
      <c r="E11" s="484">
        <f t="shared" ref="E11:E17" si="0">C11+6</f>
        <v>45633</v>
      </c>
      <c r="F11" s="484">
        <f t="shared" ref="F11:F17" si="1">C11+8</f>
        <v>45635</v>
      </c>
      <c r="G11" s="664" t="s">
        <v>36</v>
      </c>
      <c r="H11" s="484"/>
    </row>
    <row r="12" spans="1:8" ht="15">
      <c r="A12" s="818" t="s">
        <v>1330</v>
      </c>
      <c r="B12" s="824" t="s">
        <v>1379</v>
      </c>
      <c r="C12" s="483">
        <v>45633</v>
      </c>
      <c r="D12" s="825"/>
      <c r="E12" s="484">
        <f>C12+2</f>
        <v>45635</v>
      </c>
      <c r="F12" s="484"/>
      <c r="G12" s="664"/>
      <c r="H12" s="484"/>
    </row>
    <row r="13" spans="1:8" ht="15">
      <c r="A13" s="549" t="s">
        <v>110</v>
      </c>
      <c r="B13" s="542" t="s">
        <v>1324</v>
      </c>
      <c r="C13" s="483">
        <f>C11+7</f>
        <v>45634</v>
      </c>
      <c r="D13" s="664" t="s">
        <v>36</v>
      </c>
      <c r="E13" s="484">
        <f t="shared" si="0"/>
        <v>45640</v>
      </c>
      <c r="F13" s="484">
        <f t="shared" si="1"/>
        <v>45642</v>
      </c>
      <c r="G13" s="664" t="s">
        <v>36</v>
      </c>
      <c r="H13" s="484"/>
    </row>
    <row r="14" spans="1:8" ht="15">
      <c r="A14" s="549" t="s">
        <v>1317</v>
      </c>
      <c r="B14" s="542" t="s">
        <v>1370</v>
      </c>
      <c r="C14" s="483">
        <f>C13+7</f>
        <v>45641</v>
      </c>
      <c r="D14" s="664" t="s">
        <v>36</v>
      </c>
      <c r="E14" s="484">
        <f t="shared" si="0"/>
        <v>45647</v>
      </c>
      <c r="F14" s="484">
        <f t="shared" si="1"/>
        <v>45649</v>
      </c>
      <c r="G14" s="664" t="s">
        <v>36</v>
      </c>
      <c r="H14" s="484"/>
    </row>
    <row r="15" spans="1:8" ht="15">
      <c r="A15" s="549" t="s">
        <v>1330</v>
      </c>
      <c r="B15" s="542" t="s">
        <v>1323</v>
      </c>
      <c r="C15" s="483">
        <f>C14+7</f>
        <v>45648</v>
      </c>
      <c r="D15" s="664" t="s">
        <v>36</v>
      </c>
      <c r="E15" s="484">
        <f t="shared" si="0"/>
        <v>45654</v>
      </c>
      <c r="F15" s="484">
        <f t="shared" si="1"/>
        <v>45656</v>
      </c>
      <c r="G15" s="664" t="s">
        <v>36</v>
      </c>
      <c r="H15" s="484"/>
    </row>
    <row r="16" spans="1:8" ht="15">
      <c r="A16" s="549" t="s">
        <v>110</v>
      </c>
      <c r="B16" s="542" t="s">
        <v>1371</v>
      </c>
      <c r="C16" s="483">
        <f>C15+7</f>
        <v>45655</v>
      </c>
      <c r="D16" s="664" t="s">
        <v>36</v>
      </c>
      <c r="E16" s="484">
        <f t="shared" si="0"/>
        <v>45661</v>
      </c>
      <c r="F16" s="484">
        <f t="shared" si="1"/>
        <v>45663</v>
      </c>
      <c r="G16" s="664" t="s">
        <v>36</v>
      </c>
      <c r="H16" s="484"/>
    </row>
    <row r="17" spans="1:8" ht="15">
      <c r="A17" s="549" t="s">
        <v>1317</v>
      </c>
      <c r="B17" s="542" t="s">
        <v>1372</v>
      </c>
      <c r="C17" s="483">
        <f>C16+7</f>
        <v>45662</v>
      </c>
      <c r="D17" s="664" t="s">
        <v>36</v>
      </c>
      <c r="E17" s="484">
        <f t="shared" si="0"/>
        <v>45668</v>
      </c>
      <c r="F17" s="484">
        <f t="shared" si="1"/>
        <v>45670</v>
      </c>
      <c r="G17" s="664" t="s">
        <v>36</v>
      </c>
      <c r="H17" s="484"/>
    </row>
    <row r="18" spans="1:8" ht="13.5">
      <c r="A18" s="563" t="s">
        <v>698</v>
      </c>
      <c r="B18" s="564"/>
      <c r="C18" s="565"/>
      <c r="D18" s="566"/>
      <c r="E18" s="566"/>
      <c r="F18" s="566"/>
      <c r="G18" s="566"/>
      <c r="H18" s="566"/>
    </row>
    <row r="19" spans="1:8" ht="13.5">
      <c r="A19" s="567" t="s">
        <v>1234</v>
      </c>
      <c r="B19" s="568"/>
      <c r="C19" s="568"/>
      <c r="D19" s="568"/>
      <c r="E19" s="568"/>
      <c r="F19" s="568"/>
      <c r="G19" s="568"/>
      <c r="H19" s="568"/>
    </row>
    <row r="20" spans="1:8" ht="13.5">
      <c r="A20" s="1050" t="s">
        <v>1235</v>
      </c>
      <c r="B20" s="1051"/>
      <c r="C20" s="1051"/>
      <c r="D20" s="1051"/>
      <c r="E20" s="1051"/>
      <c r="F20" s="1051"/>
      <c r="G20" s="1051"/>
      <c r="H20" s="1051"/>
    </row>
    <row r="21" spans="1:8">
      <c r="A21" s="569" t="s">
        <v>107</v>
      </c>
      <c r="B21" s="115"/>
      <c r="C21" s="115"/>
      <c r="D21" s="115"/>
      <c r="E21" s="115"/>
      <c r="F21" s="115"/>
      <c r="G21" s="115"/>
      <c r="H21" s="115"/>
    </row>
    <row r="22" spans="1:8">
      <c r="A22" s="570" t="s">
        <v>1168</v>
      </c>
      <c r="B22" s="115"/>
      <c r="C22" s="115"/>
      <c r="D22" s="115"/>
      <c r="E22" s="115"/>
      <c r="F22" s="115"/>
      <c r="G22" s="115"/>
      <c r="H22" s="115"/>
    </row>
    <row r="23" spans="1:8">
      <c r="A23" s="570" t="s">
        <v>1169</v>
      </c>
      <c r="B23" s="115"/>
      <c r="C23" s="115"/>
      <c r="D23" s="115"/>
      <c r="E23" s="115"/>
      <c r="F23" s="115"/>
      <c r="G23" s="115"/>
      <c r="H23" s="115"/>
    </row>
    <row r="24" spans="1:8">
      <c r="A24" s="570" t="s">
        <v>1170</v>
      </c>
      <c r="B24" s="115"/>
      <c r="C24" s="115"/>
      <c r="D24" s="115"/>
      <c r="E24" s="115"/>
      <c r="F24" s="115"/>
      <c r="G24" s="115"/>
      <c r="H24" s="115"/>
    </row>
    <row r="25" spans="1:8">
      <c r="A25" s="570" t="s">
        <v>1251</v>
      </c>
      <c r="B25" s="115"/>
      <c r="C25" s="115"/>
      <c r="D25" s="115"/>
      <c r="E25" s="115"/>
      <c r="F25" s="115"/>
      <c r="G25" s="115"/>
      <c r="H25" s="115"/>
    </row>
    <row r="26" spans="1:8">
      <c r="A26" s="570" t="s">
        <v>1252</v>
      </c>
      <c r="B26" s="115"/>
      <c r="C26" s="115"/>
      <c r="D26" s="115"/>
      <c r="E26" s="115"/>
      <c r="F26" s="115"/>
      <c r="G26" s="115"/>
      <c r="H26" s="115"/>
    </row>
    <row r="27" spans="1:8">
      <c r="A27" s="115"/>
      <c r="E27" s="115"/>
      <c r="F27" s="115"/>
      <c r="G27" s="115"/>
      <c r="H27" s="115"/>
    </row>
    <row r="28" spans="1:8">
      <c r="F28" s="115"/>
      <c r="G28" s="115"/>
    </row>
    <row r="29" spans="1:8">
      <c r="F29" s="115"/>
      <c r="G29" s="115"/>
    </row>
  </sheetData>
  <mergeCells count="4">
    <mergeCell ref="A8:A10"/>
    <mergeCell ref="B8:B10"/>
    <mergeCell ref="C8:C10"/>
    <mergeCell ref="A20:H2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9"/>
  <sheetViews>
    <sheetView workbookViewId="0">
      <selection activeCell="H8" sqref="H8"/>
    </sheetView>
  </sheetViews>
  <sheetFormatPr defaultRowHeight="12.75"/>
  <cols>
    <col min="1" max="1" width="12.140625" customWidth="1"/>
    <col min="11" max="12" width="9.28515625" customWidth="1"/>
  </cols>
  <sheetData>
    <row r="1" spans="1:21" ht="19.5">
      <c r="B1" s="115"/>
      <c r="C1" s="366" t="s">
        <v>895</v>
      </c>
      <c r="D1" s="115"/>
      <c r="E1" s="115"/>
    </row>
    <row r="2" spans="1:21" ht="14.25">
      <c r="B2" s="115"/>
      <c r="C2" s="367" t="s">
        <v>1094</v>
      </c>
      <c r="D2" s="115"/>
    </row>
    <row r="3" spans="1:21" ht="14.25">
      <c r="B3" s="115"/>
      <c r="C3" s="367" t="s">
        <v>788</v>
      </c>
      <c r="D3" s="115"/>
    </row>
    <row r="4" spans="1:21" ht="14.25">
      <c r="B4" s="115"/>
      <c r="C4" s="367"/>
      <c r="D4" s="115"/>
    </row>
    <row r="5" spans="1:21" ht="12.75" customHeight="1">
      <c r="A5" s="826" t="s">
        <v>1135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</row>
    <row r="6" spans="1:21" ht="13.5" customHeight="1">
      <c r="A6" s="826"/>
      <c r="B6" s="826"/>
      <c r="C6" s="826"/>
      <c r="D6" s="826"/>
      <c r="E6" s="826"/>
      <c r="F6" s="826"/>
      <c r="G6" s="826"/>
      <c r="H6" s="826"/>
      <c r="I6" s="826"/>
      <c r="J6" s="826"/>
      <c r="K6" s="826"/>
      <c r="L6" s="826"/>
      <c r="M6" s="826"/>
      <c r="N6" s="826"/>
      <c r="O6" s="826"/>
      <c r="P6" s="826"/>
      <c r="Q6" s="826"/>
      <c r="R6" s="826"/>
      <c r="S6" s="826"/>
    </row>
    <row r="7" spans="1:21" ht="18.75" customHeight="1">
      <c r="A7" s="736" t="s">
        <v>1097</v>
      </c>
      <c r="B7" s="736" t="s">
        <v>753</v>
      </c>
      <c r="C7" s="736" t="s">
        <v>773</v>
      </c>
      <c r="D7" s="736" t="s">
        <v>757</v>
      </c>
      <c r="E7" s="736" t="s">
        <v>756</v>
      </c>
      <c r="F7" s="736" t="s">
        <v>752</v>
      </c>
      <c r="G7" s="744" t="s">
        <v>879</v>
      </c>
      <c r="H7" s="744" t="s">
        <v>883</v>
      </c>
      <c r="I7" s="736" t="s">
        <v>753</v>
      </c>
      <c r="J7" s="736" t="s">
        <v>773</v>
      </c>
      <c r="K7" s="736" t="s">
        <v>757</v>
      </c>
      <c r="L7" s="736" t="s">
        <v>756</v>
      </c>
      <c r="M7" s="736" t="s">
        <v>752</v>
      </c>
      <c r="N7" s="744" t="s">
        <v>879</v>
      </c>
      <c r="O7" s="744" t="s">
        <v>883</v>
      </c>
      <c r="P7" s="736" t="s">
        <v>753</v>
      </c>
      <c r="Q7" s="736" t="s">
        <v>773</v>
      </c>
      <c r="R7" s="736" t="s">
        <v>757</v>
      </c>
      <c r="S7" s="736" t="s">
        <v>756</v>
      </c>
    </row>
    <row r="8" spans="1:21" ht="27" customHeight="1">
      <c r="A8" s="741" t="s">
        <v>1098</v>
      </c>
      <c r="B8" s="682"/>
      <c r="C8" s="742" t="s">
        <v>1099</v>
      </c>
      <c r="D8" s="683"/>
      <c r="E8" s="683"/>
      <c r="F8" s="735"/>
      <c r="G8" s="684" t="s">
        <v>1035</v>
      </c>
      <c r="H8" s="672"/>
      <c r="I8" s="682" t="s">
        <v>1035</v>
      </c>
      <c r="J8" s="672"/>
      <c r="K8" s="683"/>
      <c r="L8" s="683"/>
      <c r="M8" s="702" t="s">
        <v>1102</v>
      </c>
      <c r="N8" s="704" t="s">
        <v>1103</v>
      </c>
      <c r="O8" s="704" t="s">
        <v>1104</v>
      </c>
      <c r="P8" s="682"/>
      <c r="Q8" s="683"/>
      <c r="R8" s="683"/>
      <c r="S8" s="683"/>
    </row>
    <row r="9" spans="1:21" ht="27.75" customHeight="1" thickBot="1">
      <c r="A9" s="741" t="s">
        <v>1271</v>
      </c>
      <c r="B9" s="669"/>
      <c r="C9" s="669"/>
      <c r="D9" s="699" t="s">
        <v>1099</v>
      </c>
      <c r="E9" s="683"/>
      <c r="F9" s="683"/>
      <c r="G9" s="672"/>
      <c r="H9" s="672"/>
      <c r="I9" s="669"/>
      <c r="J9" s="692"/>
      <c r="K9" s="692"/>
      <c r="L9" s="726" t="s">
        <v>1103</v>
      </c>
      <c r="M9" s="726" t="s">
        <v>1104</v>
      </c>
      <c r="N9" s="706" t="s">
        <v>1102</v>
      </c>
      <c r="O9" s="675"/>
      <c r="P9" s="676"/>
      <c r="Q9" s="670"/>
      <c r="R9" s="670"/>
      <c r="S9" s="675"/>
    </row>
    <row r="10" spans="1:21" ht="27" customHeight="1">
      <c r="A10" s="738" t="s">
        <v>1107</v>
      </c>
      <c r="B10" s="673"/>
      <c r="C10" s="673"/>
      <c r="D10" s="696" t="s">
        <v>1099</v>
      </c>
      <c r="E10" s="670" t="s">
        <v>1035</v>
      </c>
      <c r="F10" s="671" t="s">
        <v>1035</v>
      </c>
      <c r="G10" s="672"/>
      <c r="H10" s="674"/>
      <c r="I10" s="669"/>
      <c r="J10" s="670"/>
      <c r="K10" s="700" t="s">
        <v>1109</v>
      </c>
      <c r="L10" s="701" t="s">
        <v>1110</v>
      </c>
      <c r="M10" s="702" t="s">
        <v>1111</v>
      </c>
      <c r="N10" s="672"/>
      <c r="O10" s="672"/>
      <c r="P10" s="672" t="s">
        <v>1035</v>
      </c>
      <c r="Q10" s="672"/>
      <c r="R10" s="672"/>
      <c r="S10" s="672"/>
    </row>
    <row r="11" spans="1:21" ht="27" customHeight="1">
      <c r="A11" s="738" t="s">
        <v>1271</v>
      </c>
      <c r="B11" s="673"/>
      <c r="C11" s="673"/>
      <c r="D11" s="696" t="s">
        <v>1099</v>
      </c>
      <c r="E11" s="670"/>
      <c r="F11" s="671"/>
      <c r="G11" s="672"/>
      <c r="H11" s="674"/>
      <c r="I11" s="669"/>
      <c r="J11" s="670"/>
      <c r="K11" s="804"/>
      <c r="L11" s="704" t="s">
        <v>1103</v>
      </c>
      <c r="M11" s="704" t="s">
        <v>1104</v>
      </c>
      <c r="N11" s="700" t="s">
        <v>1102</v>
      </c>
      <c r="O11" s="672"/>
      <c r="P11" s="782"/>
      <c r="Q11" s="782"/>
      <c r="R11" s="782"/>
      <c r="S11" s="782"/>
    </row>
    <row r="12" spans="1:21" ht="39" customHeight="1">
      <c r="A12" s="738" t="s">
        <v>755</v>
      </c>
      <c r="B12" s="669" t="s">
        <v>1035</v>
      </c>
      <c r="C12" s="669"/>
      <c r="D12" s="696" t="s">
        <v>1099</v>
      </c>
      <c r="E12" s="670"/>
      <c r="F12" s="671"/>
      <c r="G12" s="672"/>
      <c r="H12" s="672"/>
      <c r="I12" s="669"/>
      <c r="J12" s="670"/>
      <c r="K12" s="703" t="s">
        <v>1130</v>
      </c>
      <c r="L12" s="703" t="s">
        <v>1131</v>
      </c>
      <c r="M12" s="672"/>
      <c r="N12" s="672"/>
      <c r="O12" s="672"/>
      <c r="P12" s="669"/>
      <c r="Q12" s="670"/>
      <c r="R12" s="670"/>
      <c r="S12" s="670"/>
    </row>
    <row r="13" spans="1:21" ht="39" customHeight="1">
      <c r="A13" s="738" t="s">
        <v>1224</v>
      </c>
      <c r="B13" s="669"/>
      <c r="C13" s="682"/>
      <c r="D13" s="783"/>
      <c r="E13" s="695" t="s">
        <v>1232</v>
      </c>
      <c r="F13" s="735"/>
      <c r="G13" s="684"/>
      <c r="H13" s="684"/>
      <c r="I13" s="682"/>
      <c r="J13" s="782"/>
      <c r="K13" s="700" t="s">
        <v>1225</v>
      </c>
      <c r="L13" s="700" t="s">
        <v>1103</v>
      </c>
      <c r="M13" s="700" t="s">
        <v>1104</v>
      </c>
      <c r="N13" s="672"/>
      <c r="O13" s="684"/>
      <c r="P13" s="682"/>
      <c r="Q13" s="683"/>
      <c r="R13" s="670"/>
      <c r="S13" s="683"/>
    </row>
    <row r="14" spans="1:21" ht="27" customHeight="1">
      <c r="A14" s="738" t="s">
        <v>1123</v>
      </c>
      <c r="B14" s="669"/>
      <c r="C14" s="682" t="s">
        <v>1035</v>
      </c>
      <c r="D14" s="683" t="s">
        <v>1035</v>
      </c>
      <c r="E14" s="683" t="s">
        <v>1035</v>
      </c>
      <c r="F14" s="697" t="s">
        <v>1099</v>
      </c>
      <c r="G14" s="684"/>
      <c r="H14" s="684"/>
      <c r="I14" s="682"/>
      <c r="J14" s="672"/>
      <c r="K14" s="683"/>
      <c r="L14" s="683"/>
      <c r="M14" s="672"/>
      <c r="N14" s="672"/>
      <c r="O14" s="704" t="s">
        <v>1124</v>
      </c>
      <c r="P14" s="700" t="s">
        <v>1110</v>
      </c>
      <c r="Q14" s="701" t="s">
        <v>1111</v>
      </c>
      <c r="R14" s="670"/>
      <c r="S14" s="685"/>
    </row>
    <row r="15" spans="1:21" ht="27" customHeight="1">
      <c r="A15" s="738" t="s">
        <v>950</v>
      </c>
      <c r="B15" s="669" t="s">
        <v>1035</v>
      </c>
      <c r="C15" s="673"/>
      <c r="D15" s="687"/>
      <c r="E15" s="687"/>
      <c r="F15" s="679"/>
      <c r="G15" s="698" t="s">
        <v>1099</v>
      </c>
      <c r="H15" s="672"/>
      <c r="I15" s="669"/>
      <c r="J15" s="670"/>
      <c r="K15" s="670"/>
      <c r="L15" s="670"/>
      <c r="M15" s="672"/>
      <c r="N15" s="672"/>
      <c r="O15" s="672"/>
      <c r="P15" s="706" t="s">
        <v>1110</v>
      </c>
      <c r="Q15" s="705" t="s">
        <v>1111</v>
      </c>
      <c r="R15" s="670"/>
      <c r="S15" s="670"/>
      <c r="T15" s="115"/>
      <c r="U15" s="115"/>
    </row>
    <row r="16" spans="1:21" ht="39" customHeight="1">
      <c r="A16" s="738" t="s">
        <v>1129</v>
      </c>
      <c r="B16" s="673"/>
      <c r="C16" s="673"/>
      <c r="D16" s="687"/>
      <c r="E16" s="670" t="s">
        <v>1035</v>
      </c>
      <c r="F16" s="671" t="s">
        <v>1035</v>
      </c>
      <c r="G16" s="688"/>
      <c r="H16" s="698" t="s">
        <v>1099</v>
      </c>
      <c r="I16" s="669"/>
      <c r="J16" s="670"/>
      <c r="K16" s="672"/>
      <c r="L16" s="670" t="s">
        <v>1035</v>
      </c>
      <c r="M16" s="671"/>
      <c r="N16" s="672"/>
      <c r="O16" s="672"/>
      <c r="P16" s="706" t="s">
        <v>1102</v>
      </c>
      <c r="Q16" s="705" t="s">
        <v>1103</v>
      </c>
      <c r="R16" s="703" t="s">
        <v>1132</v>
      </c>
      <c r="S16" s="670"/>
      <c r="T16" s="115"/>
      <c r="U16" s="115"/>
    </row>
    <row r="18" spans="20:21">
      <c r="T18" s="115"/>
      <c r="U18" s="115"/>
    </row>
    <row r="19" spans="20:21">
      <c r="T19" s="115"/>
      <c r="U19" s="115"/>
    </row>
  </sheetData>
  <mergeCells count="1">
    <mergeCell ref="A5:S6"/>
  </mergeCells>
  <hyperlinks>
    <hyperlink ref="C8" location="'VTX2-NORTH (TUE)'!A1" display="HCM"/>
    <hyperlink ref="D12" location="'JTV2(WED)'!A1" display="HCM"/>
    <hyperlink ref="F14" location="'VTX1-NORTH (FRI)'!A1" display="HCM"/>
    <hyperlink ref="G15" location="'VTX3.N(SUN) &amp; CVS2(SAT)'!A1" display="HCM"/>
    <hyperlink ref="H16" location="'VTX3.N(SUN) &amp; CVS2(SAT)'!A1" display="HCM"/>
    <hyperlink ref="A8" location="'VTX2-NORTH (TUE)'!A1" display="VTX2-N"/>
    <hyperlink ref="A12" location="'JTV2(WED)'!A1" display="JTV2"/>
    <hyperlink ref="A14" location="'VTX1-NORTH (FRI)'!A1" display="VTX1-N"/>
    <hyperlink ref="A15" location="'VTX3.N(SUN) &amp; CVS2(SAT)'!A1" display="CVS2"/>
    <hyperlink ref="D10" location="'VTX5 (WED)'!A1" display="HCM"/>
    <hyperlink ref="A16" location="'VTX3.N(SUN) &amp; CVS2(SAT)'!A1" display="VTX3-N"/>
    <hyperlink ref="A10" location="'VTX5 (WED)+FEM3(SUN)'!A1" display="VTX5-N"/>
    <hyperlink ref="A13" location="'JTV2(WED)'!A1" display="JTV2"/>
    <hyperlink ref="E13" location="'JTV2(WED) &amp; JTV1(THU)'!A1" display="HCM"/>
    <hyperlink ref="A11" location="'VTX6(WED)'!A1" display="VTX6"/>
    <hyperlink ref="D11" location="'VTX6(WED)'!A1" display="HCM"/>
    <hyperlink ref="D9" location="'VTX6(WED)'!A1" display="HCM"/>
    <hyperlink ref="A9" location="'VTX6(WED)'!A1" display="VTX6"/>
  </hyperlinks>
  <pageMargins left="0.7" right="0.7" top="0.75" bottom="0.75" header="0.3" footer="0.3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L28" sqref="L28"/>
    </sheetView>
  </sheetViews>
  <sheetFormatPr defaultRowHeight="12.75"/>
  <cols>
    <col min="1" max="1" width="22.85546875" customWidth="1"/>
    <col min="4" max="4" width="10.7109375" customWidth="1"/>
    <col min="5" max="5" width="12.7109375" customWidth="1"/>
    <col min="6" max="6" width="18" customWidth="1"/>
    <col min="7" max="7" width="14.7109375" customWidth="1"/>
  </cols>
  <sheetData>
    <row r="1" spans="1:7">
      <c r="C1" s="654" t="s">
        <v>895</v>
      </c>
    </row>
    <row r="2" spans="1:7">
      <c r="C2" s="467" t="s">
        <v>889</v>
      </c>
    </row>
    <row r="3" spans="1:7">
      <c r="C3" s="467" t="s">
        <v>788</v>
      </c>
    </row>
    <row r="6" spans="1:7" ht="14.25">
      <c r="A6" s="575" t="s">
        <v>1262</v>
      </c>
      <c r="B6" s="370"/>
      <c r="C6" s="574" t="s">
        <v>1274</v>
      </c>
      <c r="D6" s="370"/>
      <c r="E6" s="370"/>
      <c r="F6" s="370"/>
      <c r="G6" s="370"/>
    </row>
    <row r="7" spans="1:7" ht="19.5" customHeight="1">
      <c r="A7" s="1047" t="s">
        <v>0</v>
      </c>
      <c r="B7" s="1047" t="s">
        <v>6</v>
      </c>
      <c r="C7" s="1047" t="s">
        <v>766</v>
      </c>
      <c r="D7" s="555" t="s">
        <v>183</v>
      </c>
      <c r="E7" s="555" t="s">
        <v>101</v>
      </c>
      <c r="F7" s="555" t="s">
        <v>102</v>
      </c>
      <c r="G7" s="555" t="s">
        <v>103</v>
      </c>
    </row>
    <row r="8" spans="1:7" ht="14.25">
      <c r="A8" s="1047"/>
      <c r="B8" s="1047"/>
      <c r="C8" s="1047"/>
      <c r="D8" s="556" t="s">
        <v>879</v>
      </c>
      <c r="E8" s="556" t="s">
        <v>756</v>
      </c>
      <c r="F8" s="556" t="s">
        <v>752</v>
      </c>
      <c r="G8" s="556" t="s">
        <v>879</v>
      </c>
    </row>
    <row r="9" spans="1:7" ht="14.25">
      <c r="A9" s="1047"/>
      <c r="B9" s="1047"/>
      <c r="C9" s="1047"/>
      <c r="D9" s="631" t="s">
        <v>17</v>
      </c>
      <c r="E9" s="631" t="s">
        <v>187</v>
      </c>
      <c r="F9" s="631" t="s">
        <v>208</v>
      </c>
      <c r="G9" s="631" t="s">
        <v>91</v>
      </c>
    </row>
    <row r="10" spans="1:7" ht="15">
      <c r="A10" s="549" t="s">
        <v>1289</v>
      </c>
      <c r="B10" s="542" t="s">
        <v>1305</v>
      </c>
      <c r="C10" s="483">
        <v>45630</v>
      </c>
      <c r="D10" s="484">
        <f t="shared" ref="D10:D15" si="0">C10+3</f>
        <v>45633</v>
      </c>
      <c r="E10" s="484">
        <f t="shared" ref="E10:E15" si="1">C10+8</f>
        <v>45638</v>
      </c>
      <c r="F10" s="484">
        <f t="shared" ref="F10:F15" si="2">C10+9</f>
        <v>45639</v>
      </c>
      <c r="G10" s="484">
        <f t="shared" ref="G10:G15" si="3">C10+10</f>
        <v>45640</v>
      </c>
    </row>
    <row r="11" spans="1:7" ht="15">
      <c r="A11" s="549" t="s">
        <v>1263</v>
      </c>
      <c r="B11" s="542" t="s">
        <v>1314</v>
      </c>
      <c r="C11" s="483">
        <f>C10+7</f>
        <v>45637</v>
      </c>
      <c r="D11" s="484">
        <f t="shared" si="0"/>
        <v>45640</v>
      </c>
      <c r="E11" s="484">
        <f t="shared" si="1"/>
        <v>45645</v>
      </c>
      <c r="F11" s="484">
        <f t="shared" si="2"/>
        <v>45646</v>
      </c>
      <c r="G11" s="484">
        <f t="shared" si="3"/>
        <v>45647</v>
      </c>
    </row>
    <row r="12" spans="1:7" ht="15">
      <c r="A12" s="549" t="s">
        <v>1378</v>
      </c>
      <c r="B12" s="542" t="s">
        <v>1379</v>
      </c>
      <c r="C12" s="483">
        <f>C11+7</f>
        <v>45644</v>
      </c>
      <c r="D12" s="484">
        <f t="shared" si="0"/>
        <v>45647</v>
      </c>
      <c r="E12" s="484">
        <f t="shared" si="1"/>
        <v>45652</v>
      </c>
      <c r="F12" s="484">
        <f t="shared" si="2"/>
        <v>45653</v>
      </c>
      <c r="G12" s="484">
        <f t="shared" si="3"/>
        <v>45654</v>
      </c>
    </row>
    <row r="13" spans="1:7" ht="15">
      <c r="A13" s="549" t="s">
        <v>1264</v>
      </c>
      <c r="B13" s="542" t="s">
        <v>1380</v>
      </c>
      <c r="C13" s="483">
        <f>C12+7</f>
        <v>45651</v>
      </c>
      <c r="D13" s="484">
        <f t="shared" si="0"/>
        <v>45654</v>
      </c>
      <c r="E13" s="484">
        <f t="shared" si="1"/>
        <v>45659</v>
      </c>
      <c r="F13" s="484">
        <f t="shared" si="2"/>
        <v>45660</v>
      </c>
      <c r="G13" s="484">
        <f t="shared" si="3"/>
        <v>45661</v>
      </c>
    </row>
    <row r="14" spans="1:7" ht="15">
      <c r="A14" s="549" t="s">
        <v>1289</v>
      </c>
      <c r="B14" s="542" t="s">
        <v>1381</v>
      </c>
      <c r="C14" s="483">
        <f>C13+7</f>
        <v>45658</v>
      </c>
      <c r="D14" s="484">
        <f t="shared" si="0"/>
        <v>45661</v>
      </c>
      <c r="E14" s="484">
        <f t="shared" si="1"/>
        <v>45666</v>
      </c>
      <c r="F14" s="484">
        <f t="shared" si="2"/>
        <v>45667</v>
      </c>
      <c r="G14" s="484">
        <f t="shared" si="3"/>
        <v>45668</v>
      </c>
    </row>
    <row r="15" spans="1:7" ht="15">
      <c r="A15" s="549" t="s">
        <v>1263</v>
      </c>
      <c r="B15" s="542" t="s">
        <v>1381</v>
      </c>
      <c r="C15" s="483">
        <f>C14+7</f>
        <v>45665</v>
      </c>
      <c r="D15" s="484">
        <f t="shared" si="0"/>
        <v>45668</v>
      </c>
      <c r="E15" s="484">
        <f t="shared" si="1"/>
        <v>45673</v>
      </c>
      <c r="F15" s="484">
        <f t="shared" si="2"/>
        <v>45674</v>
      </c>
      <c r="G15" s="484">
        <f t="shared" si="3"/>
        <v>45675</v>
      </c>
    </row>
    <row r="16" spans="1:7" ht="13.5">
      <c r="A16" s="563" t="s">
        <v>698</v>
      </c>
      <c r="B16" s="564"/>
      <c r="C16" s="565"/>
      <c r="D16" s="566"/>
      <c r="E16" s="566"/>
      <c r="F16" s="566"/>
      <c r="G16" s="566"/>
    </row>
    <row r="17" spans="1:7" ht="13.5">
      <c r="A17" s="567" t="s">
        <v>1292</v>
      </c>
      <c r="B17" s="568"/>
      <c r="C17" s="568"/>
      <c r="D17" s="568"/>
      <c r="E17" s="568"/>
      <c r="F17" s="568"/>
      <c r="G17" s="568"/>
    </row>
    <row r="18" spans="1:7" ht="13.5">
      <c r="A18" s="1050" t="s">
        <v>1293</v>
      </c>
      <c r="B18" s="1051"/>
      <c r="C18" s="1051"/>
      <c r="D18" s="1051"/>
      <c r="E18" s="1051"/>
      <c r="F18" s="1051"/>
      <c r="G18" s="1051"/>
    </row>
    <row r="19" spans="1:7">
      <c r="A19" s="569" t="s">
        <v>107</v>
      </c>
      <c r="B19" s="115"/>
      <c r="C19" s="115"/>
      <c r="D19" s="115"/>
      <c r="E19" s="115"/>
      <c r="F19" s="115"/>
      <c r="G19" s="115"/>
    </row>
    <row r="20" spans="1:7">
      <c r="A20" s="570" t="s">
        <v>1272</v>
      </c>
      <c r="B20" s="115"/>
      <c r="C20" s="115"/>
      <c r="D20" s="115"/>
      <c r="E20" s="115"/>
      <c r="F20" s="115"/>
      <c r="G20" s="115"/>
    </row>
    <row r="21" spans="1:7">
      <c r="A21" s="570" t="s">
        <v>1267</v>
      </c>
      <c r="B21" s="115"/>
      <c r="C21" s="115"/>
      <c r="D21" s="115"/>
      <c r="E21" s="115"/>
      <c r="F21" s="115"/>
      <c r="G21" s="115"/>
    </row>
    <row r="22" spans="1:7">
      <c r="A22" s="570" t="s">
        <v>1266</v>
      </c>
      <c r="B22" s="115"/>
      <c r="C22" s="115"/>
      <c r="D22" s="115"/>
      <c r="E22" s="115"/>
      <c r="F22" s="115"/>
      <c r="G22" s="115"/>
    </row>
    <row r="23" spans="1:7">
      <c r="A23" s="570" t="s">
        <v>1265</v>
      </c>
      <c r="B23" s="115"/>
      <c r="C23" s="115"/>
      <c r="D23" s="115"/>
      <c r="E23" s="115"/>
      <c r="F23" s="115"/>
      <c r="G23" s="115"/>
    </row>
  </sheetData>
  <mergeCells count="4">
    <mergeCell ref="A7:A9"/>
    <mergeCell ref="B7:B9"/>
    <mergeCell ref="C7:C9"/>
    <mergeCell ref="A18:G18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"/>
  <sheetViews>
    <sheetView zoomScaleNormal="100" workbookViewId="0">
      <selection activeCell="F36" sqref="F36"/>
    </sheetView>
  </sheetViews>
  <sheetFormatPr defaultRowHeight="12.75"/>
  <cols>
    <col min="1" max="1" width="24" style="115" customWidth="1"/>
    <col min="2" max="2" width="9.140625" style="115"/>
    <col min="3" max="3" width="13.5703125" style="115" customWidth="1"/>
    <col min="4" max="4" width="12.5703125" style="115" customWidth="1"/>
    <col min="5" max="5" width="13.42578125" style="115" customWidth="1"/>
    <col min="6" max="6" width="12.42578125" style="115" customWidth="1"/>
    <col min="7" max="7" width="13" style="115" customWidth="1"/>
    <col min="8" max="8" width="16.140625" style="115" customWidth="1"/>
    <col min="9" max="9" width="5.85546875" style="115" customWidth="1"/>
    <col min="10" max="10" width="24" style="115" customWidth="1"/>
    <col min="11" max="11" width="9.140625" style="115"/>
    <col min="12" max="12" width="11" style="115" customWidth="1"/>
    <col min="13" max="13" width="13.7109375" style="115" customWidth="1"/>
    <col min="14" max="14" width="15.42578125" style="115" customWidth="1"/>
    <col min="15" max="15" width="13.28515625" style="115" customWidth="1"/>
    <col min="16" max="16" width="12.140625" style="115" customWidth="1"/>
    <col min="17" max="17" width="14.85546875" style="115" customWidth="1"/>
    <col min="18" max="16384" width="9.140625" style="115"/>
  </cols>
  <sheetData>
    <row r="2" spans="1:17" ht="19.5">
      <c r="C2" s="366" t="s">
        <v>895</v>
      </c>
      <c r="D2" s="380"/>
    </row>
    <row r="3" spans="1:17" ht="14.25">
      <c r="C3" s="367" t="s">
        <v>889</v>
      </c>
      <c r="D3" s="381"/>
    </row>
    <row r="4" spans="1:17" ht="14.25">
      <c r="C4" s="367" t="s">
        <v>788</v>
      </c>
      <c r="D4" s="381"/>
    </row>
    <row r="6" spans="1:17" ht="14.25">
      <c r="A6" s="571" t="s">
        <v>933</v>
      </c>
      <c r="B6" s="370"/>
      <c r="C6" s="572" t="s">
        <v>930</v>
      </c>
      <c r="D6" s="370"/>
      <c r="E6" s="370"/>
      <c r="F6" s="370"/>
      <c r="G6" s="370"/>
      <c r="H6" s="370"/>
      <c r="J6" s="571" t="s">
        <v>947</v>
      </c>
      <c r="K6" s="370"/>
      <c r="L6" s="572" t="s">
        <v>948</v>
      </c>
      <c r="M6" s="370"/>
      <c r="N6" s="370"/>
      <c r="O6" s="370"/>
      <c r="P6" s="370"/>
    </row>
    <row r="7" spans="1:17" ht="15" customHeight="1">
      <c r="A7" s="1047" t="s">
        <v>0</v>
      </c>
      <c r="B7" s="1047" t="s">
        <v>6</v>
      </c>
      <c r="C7" s="1047" t="s">
        <v>493</v>
      </c>
      <c r="D7" s="585" t="s">
        <v>183</v>
      </c>
      <c r="E7" s="555" t="s">
        <v>103</v>
      </c>
      <c r="F7" s="555" t="s">
        <v>101</v>
      </c>
      <c r="G7" s="555" t="s">
        <v>633</v>
      </c>
      <c r="H7" s="555" t="s">
        <v>102</v>
      </c>
      <c r="J7" s="1047" t="s">
        <v>0</v>
      </c>
      <c r="K7" s="1047" t="s">
        <v>6</v>
      </c>
      <c r="L7" s="1047" t="s">
        <v>949</v>
      </c>
      <c r="M7" s="585" t="s">
        <v>643</v>
      </c>
      <c r="N7" s="555" t="s">
        <v>118</v>
      </c>
      <c r="O7" s="555" t="s">
        <v>137</v>
      </c>
      <c r="P7" s="555" t="s">
        <v>3</v>
      </c>
    </row>
    <row r="8" spans="1:17" ht="15" customHeight="1">
      <c r="A8" s="1047"/>
      <c r="B8" s="1047"/>
      <c r="C8" s="1047"/>
      <c r="D8" s="556" t="s">
        <v>757</v>
      </c>
      <c r="E8" s="556" t="s">
        <v>753</v>
      </c>
      <c r="F8" s="556" t="s">
        <v>773</v>
      </c>
      <c r="G8" s="556" t="s">
        <v>773</v>
      </c>
      <c r="H8" s="556" t="s">
        <v>757</v>
      </c>
      <c r="J8" s="1047"/>
      <c r="K8" s="1047"/>
      <c r="L8" s="1047"/>
      <c r="M8" s="556" t="s">
        <v>752</v>
      </c>
      <c r="N8" s="556" t="s">
        <v>879</v>
      </c>
      <c r="O8" s="556" t="s">
        <v>773</v>
      </c>
      <c r="P8" s="556" t="s">
        <v>773</v>
      </c>
    </row>
    <row r="9" spans="1:17" ht="15" customHeight="1">
      <c r="A9" s="1047"/>
      <c r="B9" s="1047"/>
      <c r="C9" s="1047"/>
      <c r="D9" s="610" t="s">
        <v>17</v>
      </c>
      <c r="E9" s="610" t="s">
        <v>187</v>
      </c>
      <c r="F9" s="610" t="s">
        <v>208</v>
      </c>
      <c r="G9" s="610" t="s">
        <v>208</v>
      </c>
      <c r="H9" s="610" t="s">
        <v>91</v>
      </c>
      <c r="J9" s="1047"/>
      <c r="K9" s="1047"/>
      <c r="L9" s="1047"/>
      <c r="M9" s="610" t="s">
        <v>45</v>
      </c>
      <c r="N9" s="610" t="s">
        <v>90</v>
      </c>
      <c r="O9" s="610" t="s">
        <v>91</v>
      </c>
      <c r="P9" s="610" t="s">
        <v>91</v>
      </c>
    </row>
    <row r="10" spans="1:17" ht="15" customHeight="1">
      <c r="A10" s="549" t="s">
        <v>1060</v>
      </c>
      <c r="B10" s="542" t="s">
        <v>1306</v>
      </c>
      <c r="C10" s="483">
        <v>45627</v>
      </c>
      <c r="D10" s="484">
        <f t="shared" ref="D10:D15" si="0">C10+3</f>
        <v>45630</v>
      </c>
      <c r="E10" s="484">
        <f t="shared" ref="E10:E15" si="1">C10+8</f>
        <v>45635</v>
      </c>
      <c r="F10" s="484">
        <f t="shared" ref="F10:F15" si="2">C10+9</f>
        <v>45636</v>
      </c>
      <c r="G10" s="484">
        <f t="shared" ref="G10:G15" si="3">C10+9</f>
        <v>45636</v>
      </c>
      <c r="H10" s="484">
        <f t="shared" ref="H10:H15" si="4">C10+10</f>
        <v>45637</v>
      </c>
      <c r="J10" s="549" t="s">
        <v>553</v>
      </c>
      <c r="K10" s="542" t="s">
        <v>1297</v>
      </c>
      <c r="L10" s="483">
        <v>45633</v>
      </c>
      <c r="M10" s="484">
        <f t="shared" ref="M10:M15" si="5">L10+6</f>
        <v>45639</v>
      </c>
      <c r="N10" s="484">
        <f t="shared" ref="N10:N15" si="6">L10+7</f>
        <v>45640</v>
      </c>
      <c r="O10" s="484">
        <f t="shared" ref="O10:O15" si="7">L10+10</f>
        <v>45643</v>
      </c>
      <c r="P10" s="484">
        <f t="shared" ref="P10:P15" si="8">L10+10</f>
        <v>45643</v>
      </c>
      <c r="Q10" s="791"/>
    </row>
    <row r="11" spans="1:17" ht="15" customHeight="1">
      <c r="A11" s="549" t="s">
        <v>1014</v>
      </c>
      <c r="B11" s="542" t="s">
        <v>1298</v>
      </c>
      <c r="C11" s="483">
        <f>C10+7</f>
        <v>45634</v>
      </c>
      <c r="D11" s="484">
        <f t="shared" si="0"/>
        <v>45637</v>
      </c>
      <c r="E11" s="484">
        <f t="shared" si="1"/>
        <v>45642</v>
      </c>
      <c r="F11" s="484">
        <f t="shared" si="2"/>
        <v>45643</v>
      </c>
      <c r="G11" s="484">
        <f t="shared" si="3"/>
        <v>45643</v>
      </c>
      <c r="H11" s="484">
        <f t="shared" si="4"/>
        <v>45644</v>
      </c>
      <c r="J11" s="549" t="s">
        <v>1237</v>
      </c>
      <c r="K11" s="542" t="s">
        <v>1382</v>
      </c>
      <c r="L11" s="483">
        <f>L10+7</f>
        <v>45640</v>
      </c>
      <c r="M11" s="484">
        <f t="shared" si="5"/>
        <v>45646</v>
      </c>
      <c r="N11" s="484">
        <f t="shared" si="6"/>
        <v>45647</v>
      </c>
      <c r="O11" s="484">
        <f>L11+10</f>
        <v>45650</v>
      </c>
      <c r="P11" s="484">
        <f>L11+10</f>
        <v>45650</v>
      </c>
      <c r="Q11" s="791"/>
    </row>
    <row r="12" spans="1:17" ht="15" customHeight="1">
      <c r="A12" s="549" t="s">
        <v>1250</v>
      </c>
      <c r="B12" s="542" t="s">
        <v>1306</v>
      </c>
      <c r="C12" s="483">
        <f>C11+7</f>
        <v>45641</v>
      </c>
      <c r="D12" s="484">
        <f t="shared" si="0"/>
        <v>45644</v>
      </c>
      <c r="E12" s="484">
        <f t="shared" si="1"/>
        <v>45649</v>
      </c>
      <c r="F12" s="484">
        <f t="shared" si="2"/>
        <v>45650</v>
      </c>
      <c r="G12" s="484">
        <f t="shared" si="3"/>
        <v>45650</v>
      </c>
      <c r="H12" s="484">
        <f t="shared" si="4"/>
        <v>45651</v>
      </c>
      <c r="J12" s="549" t="s">
        <v>1247</v>
      </c>
      <c r="K12" s="542" t="s">
        <v>1383</v>
      </c>
      <c r="L12" s="483">
        <f>L11+7</f>
        <v>45647</v>
      </c>
      <c r="M12" s="484">
        <f>L12+6</f>
        <v>45653</v>
      </c>
      <c r="N12" s="484">
        <f>L12+7</f>
        <v>45654</v>
      </c>
      <c r="O12" s="484">
        <f>L12+10</f>
        <v>45657</v>
      </c>
      <c r="P12" s="484">
        <f>L12+10</f>
        <v>45657</v>
      </c>
    </row>
    <row r="13" spans="1:17" ht="15" customHeight="1">
      <c r="A13" s="549" t="s">
        <v>1017</v>
      </c>
      <c r="B13" s="542" t="s">
        <v>1306</v>
      </c>
      <c r="C13" s="483">
        <f>C12+7</f>
        <v>45648</v>
      </c>
      <c r="D13" s="484">
        <f t="shared" si="0"/>
        <v>45651</v>
      </c>
      <c r="E13" s="664" t="s">
        <v>36</v>
      </c>
      <c r="F13" s="664" t="s">
        <v>36</v>
      </c>
      <c r="G13" s="664" t="s">
        <v>36</v>
      </c>
      <c r="H13" s="664" t="s">
        <v>36</v>
      </c>
      <c r="J13" s="549" t="s">
        <v>553</v>
      </c>
      <c r="K13" s="542" t="s">
        <v>1302</v>
      </c>
      <c r="L13" s="483">
        <f>L12+7</f>
        <v>45654</v>
      </c>
      <c r="M13" s="484">
        <f t="shared" si="5"/>
        <v>45660</v>
      </c>
      <c r="N13" s="484">
        <f t="shared" si="6"/>
        <v>45661</v>
      </c>
      <c r="O13" s="484">
        <f t="shared" si="7"/>
        <v>45664</v>
      </c>
      <c r="P13" s="484">
        <f t="shared" si="8"/>
        <v>45664</v>
      </c>
    </row>
    <row r="14" spans="1:17" ht="15" customHeight="1">
      <c r="A14" s="549" t="s">
        <v>1060</v>
      </c>
      <c r="B14" s="542" t="s">
        <v>1381</v>
      </c>
      <c r="C14" s="483">
        <f>C13+7</f>
        <v>45655</v>
      </c>
      <c r="D14" s="484">
        <f t="shared" si="0"/>
        <v>45658</v>
      </c>
      <c r="E14" s="484">
        <f t="shared" si="1"/>
        <v>45663</v>
      </c>
      <c r="F14" s="484">
        <f t="shared" si="2"/>
        <v>45664</v>
      </c>
      <c r="G14" s="484">
        <f t="shared" si="3"/>
        <v>45664</v>
      </c>
      <c r="H14" s="484">
        <f t="shared" si="4"/>
        <v>45665</v>
      </c>
      <c r="J14" s="549" t="s">
        <v>1237</v>
      </c>
      <c r="K14" s="542" t="s">
        <v>1384</v>
      </c>
      <c r="L14" s="483">
        <f>L13+7</f>
        <v>45661</v>
      </c>
      <c r="M14" s="484">
        <f t="shared" si="5"/>
        <v>45667</v>
      </c>
      <c r="N14" s="484">
        <f t="shared" si="6"/>
        <v>45668</v>
      </c>
      <c r="O14" s="484">
        <f t="shared" si="7"/>
        <v>45671</v>
      </c>
      <c r="P14" s="484">
        <f t="shared" si="8"/>
        <v>45671</v>
      </c>
    </row>
    <row r="15" spans="1:17" ht="15" customHeight="1">
      <c r="A15" s="549" t="s">
        <v>1036</v>
      </c>
      <c r="B15" s="542" t="s">
        <v>1381</v>
      </c>
      <c r="C15" s="483">
        <f>C14+7</f>
        <v>45662</v>
      </c>
      <c r="D15" s="484">
        <f t="shared" si="0"/>
        <v>45665</v>
      </c>
      <c r="E15" s="484">
        <f t="shared" si="1"/>
        <v>45670</v>
      </c>
      <c r="F15" s="484">
        <f t="shared" si="2"/>
        <v>45671</v>
      </c>
      <c r="G15" s="484">
        <f t="shared" si="3"/>
        <v>45671</v>
      </c>
      <c r="H15" s="484">
        <f t="shared" si="4"/>
        <v>45672</v>
      </c>
      <c r="J15" s="549"/>
      <c r="K15" s="542" t="s">
        <v>1297</v>
      </c>
      <c r="L15" s="483">
        <f>L14+7</f>
        <v>45668</v>
      </c>
      <c r="M15" s="484">
        <f t="shared" si="5"/>
        <v>45674</v>
      </c>
      <c r="N15" s="484">
        <f t="shared" si="6"/>
        <v>45675</v>
      </c>
      <c r="O15" s="484">
        <f t="shared" si="7"/>
        <v>45678</v>
      </c>
      <c r="P15" s="484">
        <f t="shared" si="8"/>
        <v>45678</v>
      </c>
    </row>
    <row r="16" spans="1:17" ht="15.75">
      <c r="A16" s="382" t="s">
        <v>7</v>
      </c>
      <c r="J16" s="382" t="s">
        <v>7</v>
      </c>
    </row>
    <row r="17" spans="1:16" ht="13.5">
      <c r="A17" s="563" t="s">
        <v>698</v>
      </c>
      <c r="B17" s="564"/>
      <c r="C17" s="565"/>
      <c r="D17" s="565"/>
      <c r="E17" s="566"/>
      <c r="F17" s="566"/>
      <c r="G17" s="566"/>
      <c r="H17" s="566"/>
      <c r="J17" s="612" t="s">
        <v>960</v>
      </c>
      <c r="K17" s="613"/>
      <c r="L17" s="613"/>
      <c r="M17" s="613"/>
      <c r="N17" s="613"/>
      <c r="O17" s="613"/>
      <c r="P17" s="613"/>
    </row>
    <row r="18" spans="1:16" ht="13.5">
      <c r="A18" s="567" t="s">
        <v>955</v>
      </c>
      <c r="B18" s="568"/>
      <c r="C18" s="568"/>
      <c r="D18" s="568"/>
      <c r="E18" s="568"/>
      <c r="F18" s="568"/>
      <c r="G18" s="568"/>
      <c r="H18" s="568"/>
      <c r="J18" s="567" t="s">
        <v>961</v>
      </c>
      <c r="K18" s="613"/>
      <c r="L18" s="613"/>
      <c r="M18" s="613"/>
      <c r="N18" s="613"/>
      <c r="O18" s="613"/>
      <c r="P18" s="613"/>
    </row>
    <row r="19" spans="1:16" ht="13.5">
      <c r="A19" s="1050" t="s">
        <v>1003</v>
      </c>
      <c r="B19" s="1051"/>
      <c r="C19" s="1051"/>
      <c r="D19" s="1051"/>
      <c r="E19" s="1051"/>
      <c r="F19" s="1051"/>
      <c r="G19" s="1051"/>
      <c r="H19" s="1051"/>
      <c r="J19" s="567" t="s">
        <v>998</v>
      </c>
      <c r="K19" s="613"/>
      <c r="L19" s="613"/>
      <c r="M19" s="613"/>
      <c r="N19" s="613"/>
      <c r="O19" s="613"/>
      <c r="P19" s="613"/>
    </row>
    <row r="20" spans="1:16" ht="13.5">
      <c r="A20" s="614" t="s">
        <v>993</v>
      </c>
      <c r="B20" s="615"/>
      <c r="C20" s="615"/>
      <c r="D20" s="615"/>
      <c r="E20" s="615"/>
      <c r="F20" s="615"/>
      <c r="G20" s="615"/>
      <c r="H20" s="615"/>
      <c r="J20" s="568" t="s">
        <v>994</v>
      </c>
      <c r="K20" s="613"/>
      <c r="L20" s="613"/>
      <c r="M20" s="613"/>
      <c r="N20" s="613"/>
      <c r="O20" s="613"/>
      <c r="P20" s="613"/>
    </row>
    <row r="21" spans="1:16">
      <c r="A21" s="569" t="s">
        <v>107</v>
      </c>
      <c r="J21" s="586" t="s">
        <v>929</v>
      </c>
    </row>
    <row r="22" spans="1:16">
      <c r="A22" s="570" t="s">
        <v>981</v>
      </c>
      <c r="J22" s="587" t="s">
        <v>951</v>
      </c>
      <c r="K22" s="587"/>
    </row>
    <row r="23" spans="1:16">
      <c r="A23" s="570" t="s">
        <v>886</v>
      </c>
      <c r="J23" s="587" t="s">
        <v>952</v>
      </c>
      <c r="K23" s="587"/>
    </row>
    <row r="24" spans="1:16">
      <c r="A24" s="570" t="s">
        <v>750</v>
      </c>
      <c r="J24" s="587" t="s">
        <v>953</v>
      </c>
      <c r="K24" s="587"/>
    </row>
    <row r="25" spans="1:16">
      <c r="A25" s="570" t="s">
        <v>751</v>
      </c>
      <c r="J25" s="587" t="s">
        <v>1291</v>
      </c>
    </row>
    <row r="26" spans="1:16">
      <c r="A26" s="570" t="s">
        <v>1230</v>
      </c>
      <c r="C26" s="642"/>
    </row>
  </sheetData>
  <sheetProtection formatCells="0" formatColumns="0" formatRows="0" insertColumns="0" insertRows="0" insertHyperlinks="0" deleteColumns="0" deleteRows="0"/>
  <mergeCells count="7">
    <mergeCell ref="L7:L9"/>
    <mergeCell ref="A19:H19"/>
    <mergeCell ref="A7:A9"/>
    <mergeCell ref="B7:B9"/>
    <mergeCell ref="C7:C9"/>
    <mergeCell ref="J7:J9"/>
    <mergeCell ref="K7:K9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selection activeCell="F30" sqref="F30"/>
    </sheetView>
  </sheetViews>
  <sheetFormatPr defaultRowHeight="12.75"/>
  <cols>
    <col min="1" max="1" width="22.7109375" style="115" customWidth="1"/>
    <col min="2" max="2" width="9.140625" style="115"/>
    <col min="3" max="3" width="12.85546875" style="115" customWidth="1"/>
    <col min="4" max="4" width="13.28515625" style="115" customWidth="1"/>
    <col min="5" max="5" width="13" style="115" customWidth="1"/>
    <col min="6" max="6" width="12.28515625" style="115" customWidth="1"/>
    <col min="7" max="7" width="11.42578125" style="115" customWidth="1"/>
    <col min="8" max="8" width="12.140625" style="115" hidden="1" customWidth="1"/>
    <col min="9" max="9" width="19" style="115" customWidth="1"/>
    <col min="10" max="10" width="13.7109375" style="115" customWidth="1"/>
    <col min="11" max="11" width="9.140625" style="115"/>
    <col min="12" max="12" width="24.42578125" style="115" hidden="1" customWidth="1"/>
    <col min="13" max="13" width="9.5703125" style="115" hidden="1" customWidth="1"/>
    <col min="14" max="15" width="13.85546875" style="115" hidden="1" customWidth="1"/>
    <col min="16" max="16" width="13.140625" style="115" hidden="1" customWidth="1"/>
    <col min="17" max="17" width="14" style="115" hidden="1" customWidth="1"/>
    <col min="18" max="16384" width="9.140625" style="115"/>
  </cols>
  <sheetData>
    <row r="1" spans="1:17" ht="19.5">
      <c r="C1" s="366" t="s">
        <v>895</v>
      </c>
      <c r="D1" s="366"/>
    </row>
    <row r="2" spans="1:17" ht="14.25">
      <c r="C2" s="367" t="s">
        <v>889</v>
      </c>
      <c r="D2" s="367"/>
    </row>
    <row r="3" spans="1:17" ht="14.25">
      <c r="C3" s="367" t="s">
        <v>788</v>
      </c>
      <c r="D3" s="367"/>
    </row>
    <row r="6" spans="1:17" ht="15.75">
      <c r="A6" s="548" t="s">
        <v>1006</v>
      </c>
      <c r="B6" s="548" t="s">
        <v>1030</v>
      </c>
      <c r="C6" s="548"/>
      <c r="D6" s="548"/>
      <c r="E6" s="548"/>
      <c r="F6" s="548"/>
      <c r="G6" s="548"/>
      <c r="H6" s="548"/>
      <c r="I6" s="548"/>
      <c r="J6" s="548"/>
      <c r="L6" s="548" t="s">
        <v>1159</v>
      </c>
      <c r="M6" s="370"/>
      <c r="N6" s="371" t="s">
        <v>1160</v>
      </c>
      <c r="O6" s="370"/>
      <c r="P6" s="370"/>
      <c r="Q6" s="370"/>
    </row>
    <row r="7" spans="1:17" ht="15" customHeight="1">
      <c r="A7" s="1052" t="s">
        <v>0</v>
      </c>
      <c r="B7" s="1052" t="s">
        <v>6</v>
      </c>
      <c r="C7" s="1052" t="s">
        <v>1029</v>
      </c>
      <c r="D7" s="372" t="s">
        <v>1007</v>
      </c>
      <c r="E7" s="372" t="s">
        <v>904</v>
      </c>
      <c r="F7" s="372" t="s">
        <v>137</v>
      </c>
      <c r="G7" s="372" t="s">
        <v>3</v>
      </c>
      <c r="H7" s="372" t="s">
        <v>397</v>
      </c>
      <c r="I7" s="372" t="s">
        <v>1020</v>
      </c>
      <c r="J7" s="372" t="s">
        <v>178</v>
      </c>
      <c r="L7" s="1052" t="s">
        <v>0</v>
      </c>
      <c r="M7" s="1052" t="s">
        <v>6</v>
      </c>
      <c r="N7" s="1052" t="s">
        <v>777</v>
      </c>
      <c r="O7" s="372" t="s">
        <v>183</v>
      </c>
      <c r="P7" s="372" t="s">
        <v>185</v>
      </c>
      <c r="Q7" s="372" t="s">
        <v>178</v>
      </c>
    </row>
    <row r="8" spans="1:17" ht="15" customHeight="1">
      <c r="A8" s="1052"/>
      <c r="B8" s="1052"/>
      <c r="C8" s="1052"/>
      <c r="D8" s="373" t="s">
        <v>879</v>
      </c>
      <c r="E8" s="373" t="s">
        <v>757</v>
      </c>
      <c r="F8" s="373" t="s">
        <v>756</v>
      </c>
      <c r="G8" s="373" t="s">
        <v>752</v>
      </c>
      <c r="H8" s="373" t="s">
        <v>879</v>
      </c>
      <c r="I8" s="373" t="s">
        <v>753</v>
      </c>
      <c r="J8" s="373" t="s">
        <v>756</v>
      </c>
      <c r="L8" s="1052"/>
      <c r="M8" s="1052"/>
      <c r="N8" s="1052"/>
      <c r="O8" s="373" t="s">
        <v>169</v>
      </c>
      <c r="P8" s="373" t="s">
        <v>168</v>
      </c>
      <c r="Q8" s="373" t="s">
        <v>168</v>
      </c>
    </row>
    <row r="9" spans="1:17" ht="15" customHeight="1">
      <c r="A9" s="1052"/>
      <c r="B9" s="1052"/>
      <c r="C9" s="1052"/>
      <c r="D9" s="431" t="s">
        <v>17</v>
      </c>
      <c r="E9" s="431" t="s">
        <v>1021</v>
      </c>
      <c r="F9" s="431" t="s">
        <v>203</v>
      </c>
      <c r="G9" s="431" t="s">
        <v>1022</v>
      </c>
      <c r="H9" s="431" t="s">
        <v>996</v>
      </c>
      <c r="I9" s="431" t="s">
        <v>1023</v>
      </c>
      <c r="J9" s="431" t="s">
        <v>162</v>
      </c>
      <c r="L9" s="1052"/>
      <c r="M9" s="1052"/>
      <c r="N9" s="1052"/>
      <c r="O9" s="431" t="s">
        <v>133</v>
      </c>
      <c r="P9" s="431" t="s">
        <v>187</v>
      </c>
      <c r="Q9" s="431" t="s">
        <v>91</v>
      </c>
    </row>
    <row r="10" spans="1:17" ht="16.5" customHeight="1">
      <c r="A10" s="647" t="s">
        <v>1015</v>
      </c>
      <c r="B10" s="649" t="s">
        <v>1298</v>
      </c>
      <c r="C10" s="483">
        <v>45630</v>
      </c>
      <c r="D10" s="484">
        <f>C10+3</f>
        <v>45633</v>
      </c>
      <c r="E10" s="484">
        <f>C10+7</f>
        <v>45637</v>
      </c>
      <c r="F10" s="484">
        <f>C10+8</f>
        <v>45638</v>
      </c>
      <c r="G10" s="484">
        <f>C10+9</f>
        <v>45639</v>
      </c>
      <c r="H10" s="664" t="s">
        <v>36</v>
      </c>
      <c r="I10" s="484">
        <f>C10+12</f>
        <v>45642</v>
      </c>
      <c r="J10" s="484">
        <f>C10+14</f>
        <v>45644</v>
      </c>
      <c r="L10" s="790"/>
      <c r="M10" s="596"/>
      <c r="N10" s="483">
        <v>45480</v>
      </c>
      <c r="O10" s="484">
        <f>N10+4</f>
        <v>45484</v>
      </c>
      <c r="P10" s="484">
        <f>N10+8</f>
        <v>45488</v>
      </c>
      <c r="Q10" s="484">
        <f>N10+10</f>
        <v>45490</v>
      </c>
    </row>
    <row r="11" spans="1:17" ht="16.5" customHeight="1">
      <c r="A11" s="549" t="s">
        <v>1304</v>
      </c>
      <c r="B11" s="649" t="s">
        <v>1385</v>
      </c>
      <c r="C11" s="483">
        <f>C10+7</f>
        <v>45637</v>
      </c>
      <c r="D11" s="484">
        <f>C11+3</f>
        <v>45640</v>
      </c>
      <c r="E11" s="484">
        <f>C11+7</f>
        <v>45644</v>
      </c>
      <c r="F11" s="484">
        <f>C11+8</f>
        <v>45645</v>
      </c>
      <c r="G11" s="484">
        <f>C11+9</f>
        <v>45646</v>
      </c>
      <c r="H11" s="664" t="s">
        <v>36</v>
      </c>
      <c r="I11" s="484">
        <f>C11+12</f>
        <v>45649</v>
      </c>
      <c r="J11" s="484">
        <f>C11+14</f>
        <v>45651</v>
      </c>
      <c r="L11" s="549"/>
      <c r="M11" s="596"/>
      <c r="N11" s="483">
        <f>N10+7</f>
        <v>45487</v>
      </c>
      <c r="O11" s="484">
        <f>N11+4</f>
        <v>45491</v>
      </c>
      <c r="P11" s="484">
        <f>N11+8</f>
        <v>45495</v>
      </c>
      <c r="Q11" s="484">
        <f>N11+10</f>
        <v>45497</v>
      </c>
    </row>
    <row r="12" spans="1:17" ht="16.5" customHeight="1">
      <c r="A12" s="549" t="s">
        <v>1175</v>
      </c>
      <c r="B12" s="649" t="s">
        <v>1306</v>
      </c>
      <c r="C12" s="483">
        <f>C11+7</f>
        <v>45644</v>
      </c>
      <c r="D12" s="484">
        <f>C12+3</f>
        <v>45647</v>
      </c>
      <c r="E12" s="484">
        <f>C12+7</f>
        <v>45651</v>
      </c>
      <c r="F12" s="484">
        <f>C12+8</f>
        <v>45652</v>
      </c>
      <c r="G12" s="484">
        <f>C12+9</f>
        <v>45653</v>
      </c>
      <c r="H12" s="664" t="s">
        <v>36</v>
      </c>
      <c r="I12" s="484">
        <f>C12+12</f>
        <v>45656</v>
      </c>
      <c r="J12" s="484">
        <f>C12+14</f>
        <v>45658</v>
      </c>
      <c r="L12" s="549"/>
      <c r="M12" s="596"/>
      <c r="N12" s="483">
        <f>N11+7</f>
        <v>45494</v>
      </c>
      <c r="O12" s="484">
        <f>N12+4</f>
        <v>45498</v>
      </c>
      <c r="P12" s="484">
        <f>N12+8</f>
        <v>45502</v>
      </c>
      <c r="Q12" s="484">
        <f>N12+10</f>
        <v>45504</v>
      </c>
    </row>
    <row r="13" spans="1:17" ht="16.5" customHeight="1">
      <c r="A13" s="549" t="s">
        <v>1016</v>
      </c>
      <c r="B13" s="649" t="s">
        <v>1382</v>
      </c>
      <c r="C13" s="483">
        <f>C12+7</f>
        <v>45651</v>
      </c>
      <c r="D13" s="484">
        <f>C13+3</f>
        <v>45654</v>
      </c>
      <c r="E13" s="484">
        <f>C13+7</f>
        <v>45658</v>
      </c>
      <c r="F13" s="484">
        <f>C13+8</f>
        <v>45659</v>
      </c>
      <c r="G13" s="484">
        <f>C13+9</f>
        <v>45660</v>
      </c>
      <c r="H13" s="664" t="s">
        <v>36</v>
      </c>
      <c r="I13" s="484">
        <f>C13+12</f>
        <v>45663</v>
      </c>
      <c r="J13" s="484">
        <f>C13+14</f>
        <v>45665</v>
      </c>
      <c r="L13" s="549"/>
      <c r="M13" s="596"/>
      <c r="N13" s="483">
        <f>N12+7</f>
        <v>45501</v>
      </c>
      <c r="O13" s="484">
        <f>N13+4</f>
        <v>45505</v>
      </c>
      <c r="P13" s="484">
        <f>N13+8</f>
        <v>45509</v>
      </c>
      <c r="Q13" s="484">
        <f>N13+10</f>
        <v>45511</v>
      </c>
    </row>
    <row r="14" spans="1:17" ht="16.5" customHeight="1">
      <c r="A14" s="549" t="s">
        <v>1015</v>
      </c>
      <c r="B14" s="649" t="s">
        <v>1306</v>
      </c>
      <c r="C14" s="483">
        <f>C13+7</f>
        <v>45658</v>
      </c>
      <c r="D14" s="484">
        <f>C14+3</f>
        <v>45661</v>
      </c>
      <c r="E14" s="484">
        <f>C14+7</f>
        <v>45665</v>
      </c>
      <c r="F14" s="484">
        <f>C14+8</f>
        <v>45666</v>
      </c>
      <c r="G14" s="484">
        <f>C14+9</f>
        <v>45667</v>
      </c>
      <c r="H14" s="664" t="s">
        <v>36</v>
      </c>
      <c r="I14" s="484">
        <f>C14+12</f>
        <v>45670</v>
      </c>
      <c r="J14" s="484">
        <f>C14+14</f>
        <v>45672</v>
      </c>
      <c r="L14" s="549"/>
      <c r="M14" s="596"/>
      <c r="N14" s="483">
        <f>N13+7</f>
        <v>45508</v>
      </c>
      <c r="O14" s="484">
        <f>N14+4</f>
        <v>45512</v>
      </c>
      <c r="P14" s="484">
        <f>N14+8</f>
        <v>45516</v>
      </c>
      <c r="Q14" s="484">
        <f>N14+10</f>
        <v>45518</v>
      </c>
    </row>
    <row r="15" spans="1:17" ht="16.5" customHeight="1">
      <c r="A15" s="1041" t="s">
        <v>1034</v>
      </c>
      <c r="B15" s="1042"/>
      <c r="C15" s="1042"/>
      <c r="D15" s="1042"/>
      <c r="E15" s="1042"/>
      <c r="F15" s="1042"/>
      <c r="G15" s="1042"/>
      <c r="H15" s="1042"/>
      <c r="I15" s="1042"/>
      <c r="J15" s="1042"/>
      <c r="L15" s="563" t="s">
        <v>1161</v>
      </c>
      <c r="M15" s="564"/>
      <c r="N15" s="565"/>
      <c r="O15" s="566"/>
      <c r="P15" s="566"/>
      <c r="Q15" s="566"/>
    </row>
    <row r="16" spans="1:17" ht="16.5" customHeight="1">
      <c r="A16" s="485" t="s">
        <v>1033</v>
      </c>
      <c r="B16" s="486"/>
      <c r="C16" s="486"/>
      <c r="D16" s="486"/>
      <c r="E16" s="486"/>
      <c r="F16" s="486"/>
      <c r="G16" s="486"/>
      <c r="H16" s="486"/>
      <c r="I16" s="486"/>
      <c r="J16" s="486"/>
      <c r="L16" s="567" t="s">
        <v>1162</v>
      </c>
      <c r="M16" s="568"/>
      <c r="N16" s="568"/>
      <c r="O16" s="568"/>
      <c r="P16" s="568"/>
      <c r="Q16" s="568"/>
    </row>
    <row r="17" spans="1:17" ht="13.5">
      <c r="A17" s="1033" t="s">
        <v>1031</v>
      </c>
      <c r="B17" s="1034"/>
      <c r="C17" s="1034"/>
      <c r="D17" s="1034"/>
      <c r="E17" s="1034"/>
      <c r="F17" s="1034"/>
      <c r="G17" s="1034"/>
      <c r="H17" s="1034"/>
      <c r="I17" s="1034"/>
      <c r="J17" s="1034"/>
      <c r="L17" s="1050" t="s">
        <v>1167</v>
      </c>
      <c r="M17" s="1051"/>
      <c r="N17" s="1051"/>
      <c r="O17" s="1051"/>
      <c r="P17" s="1051"/>
      <c r="Q17" s="1051"/>
    </row>
    <row r="18" spans="1:17" ht="13.5">
      <c r="A18" s="617" t="s">
        <v>1032</v>
      </c>
      <c r="B18" s="617"/>
      <c r="C18" s="617"/>
      <c r="D18" s="617"/>
      <c r="E18" s="617"/>
      <c r="F18" s="617"/>
      <c r="G18" s="617"/>
      <c r="H18" s="617"/>
      <c r="I18" s="617"/>
      <c r="J18" s="617"/>
      <c r="L18" s="614" t="s">
        <v>1163</v>
      </c>
      <c r="M18" s="615"/>
      <c r="N18" s="615"/>
      <c r="O18" s="615"/>
      <c r="P18" s="615"/>
      <c r="Q18" s="615"/>
    </row>
    <row r="19" spans="1:17" ht="13.5">
      <c r="A19" s="586" t="s">
        <v>96</v>
      </c>
      <c r="B19" s="547"/>
      <c r="C19" s="547"/>
      <c r="D19" s="547"/>
      <c r="E19" s="547"/>
      <c r="F19" s="547"/>
      <c r="G19" s="547"/>
      <c r="H19" s="547"/>
      <c r="I19" s="547"/>
      <c r="L19" s="586" t="s">
        <v>96</v>
      </c>
    </row>
    <row r="20" spans="1:17" ht="13.5">
      <c r="A20" s="588" t="s">
        <v>1024</v>
      </c>
      <c r="B20" s="547"/>
      <c r="C20" s="547"/>
      <c r="D20" s="547"/>
      <c r="E20" s="547"/>
      <c r="F20" s="547"/>
      <c r="G20" s="547"/>
      <c r="H20" s="547"/>
      <c r="I20" s="547"/>
      <c r="L20" s="588" t="s">
        <v>1164</v>
      </c>
    </row>
    <row r="21" spans="1:17" ht="13.5">
      <c r="A21" s="588" t="s">
        <v>1025</v>
      </c>
      <c r="B21" s="547"/>
      <c r="C21" s="547"/>
      <c r="D21" s="547"/>
      <c r="E21" s="547"/>
      <c r="F21" s="547"/>
      <c r="G21" s="547"/>
      <c r="H21" s="547"/>
      <c r="I21" s="547"/>
      <c r="L21" s="588" t="s">
        <v>1165</v>
      </c>
    </row>
    <row r="22" spans="1:17">
      <c r="A22" s="656" t="s">
        <v>1058</v>
      </c>
      <c r="B22"/>
      <c r="C22"/>
      <c r="D22"/>
      <c r="E22"/>
      <c r="F22"/>
      <c r="G22"/>
      <c r="H22"/>
      <c r="I22"/>
      <c r="J22"/>
      <c r="L22" s="656" t="s">
        <v>1166</v>
      </c>
    </row>
    <row r="23" spans="1:17">
      <c r="A23" s="656" t="s">
        <v>1026</v>
      </c>
      <c r="B23"/>
      <c r="C23"/>
      <c r="D23"/>
      <c r="E23"/>
      <c r="F23"/>
      <c r="G23"/>
      <c r="H23"/>
      <c r="I23"/>
      <c r="J23"/>
    </row>
    <row r="24" spans="1:17">
      <c r="A24" s="656" t="s">
        <v>1027</v>
      </c>
      <c r="B24"/>
      <c r="C24"/>
      <c r="D24"/>
      <c r="E24"/>
      <c r="F24"/>
      <c r="G24"/>
      <c r="H24"/>
      <c r="I24"/>
      <c r="J24"/>
    </row>
    <row r="25" spans="1:17">
      <c r="A25" s="656" t="s">
        <v>1028</v>
      </c>
      <c r="B25"/>
      <c r="C25"/>
      <c r="D25"/>
      <c r="E25" t="s">
        <v>1035</v>
      </c>
      <c r="F25"/>
      <c r="G25"/>
      <c r="H25"/>
      <c r="I25"/>
      <c r="J25"/>
    </row>
    <row r="26" spans="1:17">
      <c r="A26" s="656" t="s">
        <v>1071</v>
      </c>
      <c r="B26"/>
      <c r="C26"/>
      <c r="D26"/>
      <c r="E26"/>
      <c r="F26"/>
      <c r="G26"/>
      <c r="H26"/>
      <c r="I26"/>
      <c r="J26"/>
    </row>
  </sheetData>
  <mergeCells count="9">
    <mergeCell ref="L7:L9"/>
    <mergeCell ref="M7:M9"/>
    <mergeCell ref="N7:N9"/>
    <mergeCell ref="L17:Q17"/>
    <mergeCell ref="A15:J15"/>
    <mergeCell ref="A17:J17"/>
    <mergeCell ref="A7:A9"/>
    <mergeCell ref="B7:B9"/>
    <mergeCell ref="C7:C9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U26"/>
  <sheetViews>
    <sheetView view="pageBreakPreview" zoomScaleNormal="100" zoomScaleSheetLayoutView="100" workbookViewId="0">
      <selection activeCell="D11" sqref="D11"/>
    </sheetView>
  </sheetViews>
  <sheetFormatPr defaultRowHeight="12.75"/>
  <cols>
    <col min="1" max="1" width="25.140625" style="115" customWidth="1"/>
    <col min="2" max="2" width="12.5703125" style="115" customWidth="1"/>
    <col min="3" max="3" width="11.28515625" style="115" customWidth="1"/>
    <col min="4" max="4" width="13.85546875" style="115" customWidth="1"/>
    <col min="5" max="5" width="15.28515625" style="115" customWidth="1"/>
    <col min="6" max="6" width="21.5703125" style="115" customWidth="1"/>
    <col min="7" max="9" width="11.42578125" style="115" customWidth="1"/>
    <col min="10" max="10" width="11" style="115" customWidth="1"/>
    <col min="11" max="11" width="23" style="115" hidden="1" customWidth="1"/>
    <col min="12" max="12" width="11.85546875" style="115" hidden="1" customWidth="1"/>
    <col min="13" max="13" width="13.140625" style="115" hidden="1" customWidth="1"/>
    <col min="14" max="14" width="13.7109375" style="115" hidden="1" customWidth="1"/>
    <col min="15" max="15" width="11.85546875" style="115" hidden="1" customWidth="1"/>
    <col min="16" max="16" width="13.85546875" style="115" hidden="1" customWidth="1"/>
    <col min="17" max="18" width="16.28515625" style="115" customWidth="1"/>
    <col min="19" max="19" width="15.7109375" style="386" customWidth="1"/>
    <col min="20" max="21" width="9.140625" style="386"/>
    <col min="22" max="16384" width="9.140625" style="115"/>
  </cols>
  <sheetData>
    <row r="1" spans="1:21" ht="19.5">
      <c r="B1" s="366" t="s">
        <v>895</v>
      </c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S1" s="425"/>
    </row>
    <row r="2" spans="1:21" ht="15">
      <c r="B2" s="367" t="s">
        <v>889</v>
      </c>
      <c r="D2" s="381"/>
      <c r="E2" s="381"/>
      <c r="I2" s="385"/>
      <c r="J2" s="385"/>
      <c r="K2" s="385"/>
      <c r="L2" s="385"/>
      <c r="M2" s="385"/>
      <c r="N2" s="385"/>
      <c r="O2" s="385"/>
      <c r="P2" s="385"/>
      <c r="Q2" s="385"/>
      <c r="R2" s="385"/>
      <c r="S2" s="426"/>
      <c r="T2" s="426"/>
      <c r="U2" s="426"/>
    </row>
    <row r="3" spans="1:21" ht="14.25">
      <c r="B3" s="367" t="s">
        <v>788</v>
      </c>
      <c r="D3" s="381"/>
      <c r="E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427"/>
      <c r="T3" s="427"/>
      <c r="U3" s="427"/>
    </row>
    <row r="4" spans="1:21" ht="24.95" customHeight="1">
      <c r="A4" s="369" t="s">
        <v>791</v>
      </c>
      <c r="B4" s="428"/>
      <c r="C4" s="371" t="s">
        <v>976</v>
      </c>
      <c r="D4" s="371"/>
      <c r="E4" s="371"/>
      <c r="F4" s="429"/>
      <c r="G4" s="429"/>
      <c r="H4" s="429"/>
      <c r="I4" s="429"/>
      <c r="J4" s="386"/>
      <c r="K4" s="633" t="s">
        <v>968</v>
      </c>
      <c r="L4" s="370"/>
      <c r="M4" s="370"/>
      <c r="N4" s="386"/>
      <c r="O4" s="386"/>
      <c r="P4" s="386"/>
      <c r="Q4" s="386"/>
      <c r="S4" s="115"/>
      <c r="T4" s="115"/>
      <c r="U4" s="115"/>
    </row>
    <row r="5" spans="1:21" s="386" customFormat="1" ht="16.5" customHeight="1">
      <c r="A5" s="1052" t="s">
        <v>0</v>
      </c>
      <c r="B5" s="1052" t="s">
        <v>6</v>
      </c>
      <c r="C5" s="1052" t="s">
        <v>97</v>
      </c>
      <c r="D5" s="372" t="s">
        <v>184</v>
      </c>
      <c r="E5" s="372" t="s">
        <v>118</v>
      </c>
      <c r="F5" s="372" t="s">
        <v>745</v>
      </c>
      <c r="G5" s="372" t="s">
        <v>137</v>
      </c>
      <c r="H5" s="372" t="s">
        <v>3</v>
      </c>
      <c r="I5" s="372" t="s">
        <v>423</v>
      </c>
      <c r="K5" s="1055" t="s">
        <v>0</v>
      </c>
      <c r="L5" s="1053" t="s">
        <v>6</v>
      </c>
      <c r="M5" s="1057" t="s">
        <v>974</v>
      </c>
      <c r="N5" s="1057" t="s">
        <v>975</v>
      </c>
      <c r="O5" s="1053" t="s">
        <v>972</v>
      </c>
      <c r="P5" s="1053" t="s">
        <v>973</v>
      </c>
    </row>
    <row r="6" spans="1:21" s="386" customFormat="1" ht="27" customHeight="1">
      <c r="A6" s="1052"/>
      <c r="B6" s="1052"/>
      <c r="C6" s="1052"/>
      <c r="D6" s="373" t="s">
        <v>169</v>
      </c>
      <c r="E6" s="373" t="s">
        <v>168</v>
      </c>
      <c r="F6" s="373" t="s">
        <v>165</v>
      </c>
      <c r="G6" s="373" t="s">
        <v>167</v>
      </c>
      <c r="H6" s="373" t="s">
        <v>169</v>
      </c>
      <c r="I6" s="373" t="s">
        <v>164</v>
      </c>
      <c r="K6" s="1056"/>
      <c r="L6" s="1054"/>
      <c r="M6" s="1058"/>
      <c r="N6" s="1058"/>
      <c r="O6" s="1054"/>
      <c r="P6" s="1054"/>
    </row>
    <row r="7" spans="1:21" s="386" customFormat="1" ht="16.5">
      <c r="A7" s="1052"/>
      <c r="B7" s="1052"/>
      <c r="C7" s="1052"/>
      <c r="D7" s="431" t="s">
        <v>133</v>
      </c>
      <c r="E7" s="431" t="s">
        <v>90</v>
      </c>
      <c r="F7" s="431" t="s">
        <v>208</v>
      </c>
      <c r="G7" s="431" t="s">
        <v>91</v>
      </c>
      <c r="H7" s="431" t="s">
        <v>84</v>
      </c>
      <c r="I7" s="431" t="s">
        <v>92</v>
      </c>
      <c r="K7" s="634"/>
      <c r="L7" s="376" t="s">
        <v>1019</v>
      </c>
      <c r="M7" s="376">
        <v>44899</v>
      </c>
      <c r="N7" s="376"/>
      <c r="O7" s="376">
        <f>M7+3</f>
        <v>44902</v>
      </c>
      <c r="P7" s="376" t="s">
        <v>36</v>
      </c>
    </row>
    <row r="8" spans="1:21" s="386" customFormat="1" ht="16.5">
      <c r="A8" s="487" t="s">
        <v>482</v>
      </c>
      <c r="B8" s="374" t="s">
        <v>1386</v>
      </c>
      <c r="C8" s="375">
        <v>45632</v>
      </c>
      <c r="D8" s="376">
        <f>C8+4</f>
        <v>45636</v>
      </c>
      <c r="E8" s="376">
        <f t="shared" ref="E8:E13" si="0">C8+7</f>
        <v>45639</v>
      </c>
      <c r="F8" s="376">
        <f t="shared" ref="F8:F13" si="1">C8+9</f>
        <v>45641</v>
      </c>
      <c r="G8" s="376">
        <f t="shared" ref="G8:G13" si="2">C8+10</f>
        <v>45642</v>
      </c>
      <c r="H8" s="376">
        <f t="shared" ref="H8:H13" si="3">C8+11</f>
        <v>45643</v>
      </c>
      <c r="I8" s="376">
        <f t="shared" ref="I8:I13" si="4">C8+12</f>
        <v>45644</v>
      </c>
      <c r="J8" s="390"/>
      <c r="K8" s="635" t="s">
        <v>1055</v>
      </c>
      <c r="L8" s="636" t="s">
        <v>1046</v>
      </c>
      <c r="M8" s="636"/>
      <c r="N8" s="636">
        <v>44562</v>
      </c>
      <c r="O8" s="636">
        <f>N8+5</f>
        <v>44567</v>
      </c>
      <c r="P8" s="636" t="s">
        <v>36</v>
      </c>
      <c r="Q8" s="390"/>
      <c r="R8" s="390"/>
      <c r="S8" s="390"/>
    </row>
    <row r="9" spans="1:21" s="386" customFormat="1" ht="16.5">
      <c r="A9" s="820" t="s">
        <v>191</v>
      </c>
      <c r="B9" s="374" t="s">
        <v>1306</v>
      </c>
      <c r="C9" s="375">
        <f>C8+7</f>
        <v>45639</v>
      </c>
      <c r="D9" s="376">
        <f>C9+4</f>
        <v>45643</v>
      </c>
      <c r="E9" s="376">
        <f t="shared" si="0"/>
        <v>45646</v>
      </c>
      <c r="F9" s="376">
        <f t="shared" si="1"/>
        <v>45648</v>
      </c>
      <c r="G9" s="376">
        <f t="shared" si="2"/>
        <v>45649</v>
      </c>
      <c r="H9" s="376">
        <f t="shared" si="3"/>
        <v>45650</v>
      </c>
      <c r="I9" s="376">
        <f t="shared" si="4"/>
        <v>45651</v>
      </c>
      <c r="J9" s="390"/>
      <c r="K9" s="634"/>
      <c r="L9" s="376" t="s">
        <v>1038</v>
      </c>
      <c r="M9" s="376">
        <f>M7+7</f>
        <v>44906</v>
      </c>
      <c r="N9" s="376"/>
      <c r="O9" s="376">
        <f>M9+3</f>
        <v>44909</v>
      </c>
      <c r="P9" s="376" t="s">
        <v>36</v>
      </c>
      <c r="Q9" s="390"/>
      <c r="R9" s="390"/>
      <c r="S9" s="390"/>
    </row>
    <row r="10" spans="1:21" s="386" customFormat="1" ht="16.5">
      <c r="A10" s="487" t="s">
        <v>1061</v>
      </c>
      <c r="B10" s="374" t="s">
        <v>1306</v>
      </c>
      <c r="C10" s="375">
        <f>C9+7</f>
        <v>45646</v>
      </c>
      <c r="D10" s="376">
        <f>C10+4</f>
        <v>45650</v>
      </c>
      <c r="E10" s="376">
        <f t="shared" si="0"/>
        <v>45653</v>
      </c>
      <c r="F10" s="821" t="s">
        <v>36</v>
      </c>
      <c r="G10" s="821" t="s">
        <v>36</v>
      </c>
      <c r="H10" s="821" t="s">
        <v>36</v>
      </c>
      <c r="I10" s="821" t="s">
        <v>36</v>
      </c>
      <c r="J10" s="390"/>
      <c r="K10" s="635" t="s">
        <v>970</v>
      </c>
      <c r="L10" s="636" t="s">
        <v>1046</v>
      </c>
      <c r="M10" s="636"/>
      <c r="N10" s="636">
        <f>N8+7</f>
        <v>44569</v>
      </c>
      <c r="O10" s="636">
        <f>N10+5</f>
        <v>44574</v>
      </c>
      <c r="P10" s="636" t="s">
        <v>36</v>
      </c>
      <c r="Q10" s="390"/>
      <c r="R10" s="390"/>
      <c r="S10" s="390"/>
    </row>
    <row r="11" spans="1:21" s="386" customFormat="1" ht="16.5">
      <c r="A11" s="487" t="s">
        <v>1300</v>
      </c>
      <c r="B11" s="374" t="s">
        <v>1381</v>
      </c>
      <c r="C11" s="375">
        <f>C10+7</f>
        <v>45653</v>
      </c>
      <c r="D11" s="376">
        <f>C11+4</f>
        <v>45657</v>
      </c>
      <c r="E11" s="376">
        <f t="shared" si="0"/>
        <v>45660</v>
      </c>
      <c r="F11" s="376">
        <f t="shared" si="1"/>
        <v>45662</v>
      </c>
      <c r="G11" s="376">
        <f t="shared" si="2"/>
        <v>45663</v>
      </c>
      <c r="H11" s="376">
        <f t="shared" si="3"/>
        <v>45664</v>
      </c>
      <c r="I11" s="376">
        <f t="shared" si="4"/>
        <v>45665</v>
      </c>
      <c r="J11" s="390"/>
      <c r="K11" s="634"/>
      <c r="L11" s="376" t="s">
        <v>1039</v>
      </c>
      <c r="M11" s="376">
        <f>M9+7</f>
        <v>44913</v>
      </c>
      <c r="N11" s="376"/>
      <c r="O11" s="376">
        <f>M11+3</f>
        <v>44916</v>
      </c>
      <c r="P11" s="376" t="s">
        <v>36</v>
      </c>
      <c r="Q11" s="390"/>
      <c r="R11" s="390"/>
      <c r="S11" s="390"/>
    </row>
    <row r="12" spans="1:21" s="386" customFormat="1" ht="16.5">
      <c r="A12" s="487" t="s">
        <v>641</v>
      </c>
      <c r="B12" s="374" t="s">
        <v>1381</v>
      </c>
      <c r="C12" s="375">
        <f>C11+7</f>
        <v>45660</v>
      </c>
      <c r="D12" s="376">
        <f t="shared" ref="D12:D13" si="5">C12+4</f>
        <v>45664</v>
      </c>
      <c r="E12" s="376">
        <f t="shared" si="0"/>
        <v>45667</v>
      </c>
      <c r="F12" s="376">
        <f t="shared" si="1"/>
        <v>45669</v>
      </c>
      <c r="G12" s="376">
        <f t="shared" si="2"/>
        <v>45670</v>
      </c>
      <c r="H12" s="376">
        <f t="shared" si="3"/>
        <v>45671</v>
      </c>
      <c r="I12" s="376">
        <f t="shared" si="4"/>
        <v>45672</v>
      </c>
      <c r="J12" s="390"/>
      <c r="K12" s="634"/>
      <c r="L12" s="376"/>
      <c r="M12" s="376"/>
      <c r="N12" s="376"/>
      <c r="O12" s="376"/>
      <c r="P12" s="376"/>
      <c r="Q12" s="390"/>
      <c r="R12" s="390"/>
      <c r="S12" s="390"/>
    </row>
    <row r="13" spans="1:21" s="386" customFormat="1" ht="16.5">
      <c r="A13" s="487"/>
      <c r="B13" s="374" t="s">
        <v>1313</v>
      </c>
      <c r="C13" s="375">
        <f>C12+7</f>
        <v>45667</v>
      </c>
      <c r="D13" s="376">
        <f t="shared" si="5"/>
        <v>45671</v>
      </c>
      <c r="E13" s="376">
        <f t="shared" si="0"/>
        <v>45674</v>
      </c>
      <c r="F13" s="376">
        <f t="shared" si="1"/>
        <v>45676</v>
      </c>
      <c r="G13" s="376">
        <f t="shared" si="2"/>
        <v>45677</v>
      </c>
      <c r="H13" s="376">
        <f t="shared" si="3"/>
        <v>45678</v>
      </c>
      <c r="I13" s="376">
        <f t="shared" si="4"/>
        <v>45679</v>
      </c>
      <c r="J13" s="390"/>
      <c r="K13" s="635" t="s">
        <v>971</v>
      </c>
      <c r="L13" s="636" t="s">
        <v>1046</v>
      </c>
      <c r="M13" s="636"/>
      <c r="N13" s="636">
        <f>N10+7</f>
        <v>44576</v>
      </c>
      <c r="O13" s="636">
        <f>N13+5</f>
        <v>44581</v>
      </c>
      <c r="P13" s="636" t="s">
        <v>36</v>
      </c>
      <c r="Q13" s="390"/>
      <c r="R13" s="390"/>
      <c r="S13" s="390"/>
    </row>
    <row r="14" spans="1:21" s="386" customFormat="1" ht="16.5">
      <c r="A14" s="382" t="s">
        <v>7</v>
      </c>
      <c r="B14" s="430"/>
      <c r="C14" s="389"/>
      <c r="D14" s="390"/>
      <c r="E14" s="390"/>
      <c r="F14" s="390"/>
      <c r="G14" s="390"/>
      <c r="H14" s="390"/>
      <c r="I14" s="390"/>
      <c r="J14" s="390"/>
      <c r="K14" s="634"/>
      <c r="L14" s="376" t="s">
        <v>1044</v>
      </c>
      <c r="M14" s="376">
        <f>M11+7</f>
        <v>44920</v>
      </c>
      <c r="N14" s="376"/>
      <c r="O14" s="376">
        <f>M14+3</f>
        <v>44923</v>
      </c>
      <c r="P14" s="376" t="s">
        <v>36</v>
      </c>
      <c r="Q14" s="390"/>
      <c r="R14" s="390"/>
      <c r="S14" s="390"/>
    </row>
    <row r="15" spans="1:21" s="386" customFormat="1" ht="16.5">
      <c r="A15" s="581" t="s">
        <v>698</v>
      </c>
      <c r="B15" s="564"/>
      <c r="C15" s="565"/>
      <c r="D15" s="566"/>
      <c r="E15" s="566"/>
      <c r="F15" s="566"/>
      <c r="G15" s="378"/>
      <c r="H15" s="432"/>
      <c r="I15" s="390"/>
      <c r="J15" s="390"/>
      <c r="K15" s="635" t="s">
        <v>969</v>
      </c>
      <c r="L15" s="636" t="s">
        <v>1046</v>
      </c>
      <c r="M15" s="636"/>
      <c r="N15" s="636">
        <f>N13+7</f>
        <v>44583</v>
      </c>
      <c r="O15" s="636">
        <f>N15+5</f>
        <v>44588</v>
      </c>
      <c r="P15" s="636" t="s">
        <v>36</v>
      </c>
      <c r="Q15" s="389"/>
      <c r="R15" s="389"/>
      <c r="S15" s="389"/>
    </row>
    <row r="16" spans="1:21" s="386" customFormat="1" ht="16.5">
      <c r="A16" s="567" t="s">
        <v>991</v>
      </c>
      <c r="B16" s="568"/>
      <c r="C16" s="568"/>
      <c r="D16" s="568"/>
      <c r="E16" s="568"/>
      <c r="F16" s="568"/>
      <c r="G16" s="379"/>
      <c r="H16" s="433"/>
      <c r="I16" s="389"/>
      <c r="J16" s="389"/>
      <c r="K16" s="634"/>
      <c r="L16" s="376" t="s">
        <v>1045</v>
      </c>
      <c r="M16" s="376">
        <f>M14+7</f>
        <v>44927</v>
      </c>
      <c r="N16" s="376"/>
      <c r="O16" s="376">
        <f>M16+3</f>
        <v>44930</v>
      </c>
      <c r="P16" s="376" t="s">
        <v>36</v>
      </c>
      <c r="Q16" s="390"/>
      <c r="R16" s="390"/>
      <c r="S16" s="390"/>
    </row>
    <row r="17" spans="1:21" ht="16.5">
      <c r="A17" s="1050" t="s">
        <v>1001</v>
      </c>
      <c r="B17" s="1051"/>
      <c r="C17" s="1051"/>
      <c r="D17" s="1051"/>
      <c r="E17" s="1051"/>
      <c r="F17" s="1051"/>
      <c r="G17" s="434"/>
      <c r="H17" s="435"/>
      <c r="I17" s="390"/>
      <c r="J17" s="390"/>
      <c r="K17" s="635" t="s">
        <v>1055</v>
      </c>
      <c r="L17" s="636" t="s">
        <v>1054</v>
      </c>
      <c r="M17" s="636"/>
      <c r="N17" s="636">
        <f>N15+7</f>
        <v>44590</v>
      </c>
      <c r="O17" s="636">
        <f>N17+5</f>
        <v>44595</v>
      </c>
      <c r="P17" s="636" t="s">
        <v>36</v>
      </c>
    </row>
    <row r="18" spans="1:21" ht="16.5">
      <c r="A18" s="614" t="s">
        <v>992</v>
      </c>
      <c r="B18" s="615"/>
      <c r="C18" s="615"/>
      <c r="D18" s="615"/>
      <c r="E18" s="615"/>
      <c r="F18" s="615"/>
      <c r="G18" s="619"/>
      <c r="H18" s="620"/>
      <c r="I18" s="390"/>
      <c r="J18" s="390"/>
    </row>
    <row r="19" spans="1:21">
      <c r="A19" s="569" t="s">
        <v>107</v>
      </c>
      <c r="B19" s="582"/>
      <c r="C19" s="582"/>
      <c r="D19" s="582"/>
      <c r="E19" s="582"/>
      <c r="F19" s="582"/>
      <c r="G19" s="1059"/>
      <c r="H19" s="1060"/>
    </row>
    <row r="20" spans="1:21">
      <c r="A20" s="583" t="s">
        <v>774</v>
      </c>
      <c r="B20" s="584"/>
      <c r="C20" s="584"/>
      <c r="D20" s="584"/>
      <c r="E20" s="584"/>
      <c r="F20" s="573"/>
      <c r="G20" s="1061"/>
      <c r="H20" s="1062"/>
    </row>
    <row r="21" spans="1:21">
      <c r="A21" s="570" t="s">
        <v>738</v>
      </c>
      <c r="B21" s="573"/>
      <c r="C21" s="573"/>
      <c r="D21" s="573"/>
      <c r="E21" s="573"/>
      <c r="F21" s="573"/>
      <c r="G21" s="1061"/>
      <c r="H21" s="1062"/>
    </row>
    <row r="22" spans="1:21">
      <c r="A22" s="570" t="s">
        <v>746</v>
      </c>
      <c r="B22" s="573"/>
      <c r="C22" s="573"/>
      <c r="D22" s="573"/>
      <c r="E22" s="573"/>
      <c r="F22" s="573"/>
      <c r="G22" s="1061"/>
      <c r="H22" s="1062"/>
    </row>
    <row r="23" spans="1:21">
      <c r="A23" s="570" t="s">
        <v>1057</v>
      </c>
      <c r="B23" s="573"/>
      <c r="C23" s="573"/>
      <c r="D23" s="573"/>
      <c r="E23" s="573"/>
      <c r="F23" s="573"/>
      <c r="G23" s="1061"/>
      <c r="H23" s="1062"/>
    </row>
    <row r="24" spans="1:21">
      <c r="A24" s="570" t="s">
        <v>228</v>
      </c>
      <c r="B24" s="573"/>
      <c r="C24" s="573"/>
      <c r="D24" s="573"/>
      <c r="E24" s="573"/>
      <c r="F24" s="573"/>
      <c r="G24" s="1061"/>
      <c r="H24" s="1062"/>
    </row>
    <row r="25" spans="1:21" s="365" customFormat="1" ht="15">
      <c r="A25" s="579" t="s">
        <v>1018</v>
      </c>
      <c r="B25" s="580"/>
      <c r="C25" s="580"/>
      <c r="D25" s="580"/>
      <c r="E25" s="580"/>
      <c r="F25" s="580"/>
      <c r="G25" s="1063"/>
      <c r="H25" s="1064"/>
      <c r="I25" s="115"/>
      <c r="J25" s="115"/>
      <c r="K25" s="368"/>
      <c r="L25" s="368"/>
      <c r="M25" s="368"/>
      <c r="N25" s="368"/>
      <c r="O25" s="368"/>
      <c r="P25" s="368"/>
      <c r="Q25" s="368"/>
      <c r="R25" s="368"/>
      <c r="S25" s="436"/>
      <c r="T25" s="409"/>
      <c r="U25" s="409"/>
    </row>
    <row r="26" spans="1:21" s="365" customFormat="1" ht="16.5">
      <c r="A26" s="573"/>
      <c r="B26" s="573"/>
      <c r="C26" s="573"/>
      <c r="D26" s="573"/>
      <c r="E26" s="573"/>
      <c r="F26" s="573"/>
      <c r="G26" s="632"/>
      <c r="H26" s="632"/>
      <c r="I26" s="115"/>
      <c r="J26" s="115"/>
      <c r="K26" s="368"/>
      <c r="L26" s="368"/>
      <c r="M26" s="368"/>
      <c r="N26" s="368"/>
      <c r="O26" s="368"/>
      <c r="P26" s="368"/>
      <c r="Q26" s="368"/>
      <c r="R26" s="368"/>
      <c r="S26" s="436"/>
      <c r="T26" s="409"/>
      <c r="U26" s="409"/>
    </row>
  </sheetData>
  <sheetProtection formatCells="0" formatColumns="0" formatRows="0" insertColumns="0" insertRows="0" insertHyperlinks="0" deleteColumns="0" deleteRows="0"/>
  <mergeCells count="11">
    <mergeCell ref="G19:H25"/>
    <mergeCell ref="A17:F17"/>
    <mergeCell ref="A5:A7"/>
    <mergeCell ref="B5:B7"/>
    <mergeCell ref="C5:C7"/>
    <mergeCell ref="P5:P6"/>
    <mergeCell ref="K5:K6"/>
    <mergeCell ref="L5:L6"/>
    <mergeCell ref="M5:M6"/>
    <mergeCell ref="N5:N6"/>
    <mergeCell ref="O5:O6"/>
  </mergeCells>
  <phoneticPr fontId="8" type="noConversion"/>
  <pageMargins left="0.21" right="0.2" top="0.2" bottom="0.2" header="0.2" footer="0.2"/>
  <pageSetup scale="85" orientation="landscape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25"/>
  <sheetViews>
    <sheetView view="pageBreakPreview" zoomScaleNormal="100" zoomScaleSheetLayoutView="100" workbookViewId="0">
      <selection activeCell="A10" sqref="A10"/>
    </sheetView>
  </sheetViews>
  <sheetFormatPr defaultRowHeight="12.75"/>
  <cols>
    <col min="1" max="1" width="22.28515625" style="115" customWidth="1"/>
    <col min="2" max="2" width="11.140625" style="115" customWidth="1"/>
    <col min="3" max="3" width="15" style="115" customWidth="1"/>
    <col min="4" max="4" width="15" style="115" hidden="1" customWidth="1"/>
    <col min="5" max="5" width="14.28515625" style="115" customWidth="1"/>
    <col min="6" max="6" width="18.140625" style="115" customWidth="1"/>
    <col min="7" max="8" width="14.28515625" style="115" customWidth="1"/>
    <col min="9" max="9" width="16" style="115" bestFit="1" customWidth="1"/>
    <col min="10" max="16384" width="9.140625" style="115"/>
  </cols>
  <sheetData>
    <row r="1" spans="1:13" ht="19.5">
      <c r="A1" s="115">
        <v>152693</v>
      </c>
      <c r="C1" s="366" t="s">
        <v>895</v>
      </c>
      <c r="D1" s="366"/>
      <c r="E1" s="380"/>
      <c r="F1" s="380"/>
      <c r="G1" s="380"/>
      <c r="H1" s="380"/>
      <c r="I1" s="380"/>
    </row>
    <row r="2" spans="1:13" ht="15">
      <c r="C2" s="367" t="s">
        <v>889</v>
      </c>
      <c r="D2" s="367"/>
      <c r="E2" s="381"/>
      <c r="H2" s="385"/>
      <c r="I2" s="385"/>
      <c r="J2" s="385"/>
      <c r="K2" s="385"/>
      <c r="L2" s="385"/>
      <c r="M2" s="385"/>
    </row>
    <row r="3" spans="1:13" ht="14.25">
      <c r="C3" s="367" t="s">
        <v>788</v>
      </c>
      <c r="D3" s="367"/>
      <c r="E3" s="381"/>
      <c r="H3" s="381"/>
      <c r="I3" s="381"/>
      <c r="J3" s="381"/>
      <c r="K3" s="381"/>
      <c r="L3" s="381"/>
      <c r="M3" s="381"/>
    </row>
    <row r="5" spans="1:13" s="418" customFormat="1" ht="18.75">
      <c r="A5" s="413" t="s">
        <v>140</v>
      </c>
      <c r="B5" s="414"/>
      <c r="C5" s="414"/>
      <c r="D5" s="414"/>
      <c r="E5" s="414"/>
      <c r="F5" s="414"/>
      <c r="G5" s="414"/>
      <c r="H5" s="414"/>
      <c r="I5" s="415"/>
      <c r="J5" s="416"/>
      <c r="K5" s="417"/>
    </row>
    <row r="6" spans="1:13" ht="15" customHeight="1">
      <c r="A6" s="1069" t="s">
        <v>0</v>
      </c>
      <c r="B6" s="942" t="s">
        <v>6</v>
      </c>
      <c r="C6" s="942" t="s">
        <v>131</v>
      </c>
      <c r="D6" s="650" t="s">
        <v>184</v>
      </c>
      <c r="E6" s="396" t="s">
        <v>100</v>
      </c>
      <c r="F6" s="396" t="s">
        <v>118</v>
      </c>
      <c r="G6" s="396" t="s">
        <v>103</v>
      </c>
      <c r="H6" s="396" t="s">
        <v>101</v>
      </c>
      <c r="I6" s="396" t="s">
        <v>102</v>
      </c>
    </row>
    <row r="7" spans="1:13" ht="15" customHeight="1">
      <c r="A7" s="1070"/>
      <c r="B7" s="1068"/>
      <c r="C7" s="1068"/>
      <c r="D7" s="419" t="s">
        <v>165</v>
      </c>
      <c r="E7" s="419" t="s">
        <v>165</v>
      </c>
      <c r="F7" s="419" t="s">
        <v>169</v>
      </c>
      <c r="G7" s="419" t="s">
        <v>168</v>
      </c>
      <c r="H7" s="419" t="s">
        <v>166</v>
      </c>
      <c r="I7" s="419" t="s">
        <v>165</v>
      </c>
    </row>
    <row r="8" spans="1:13" ht="15" customHeight="1">
      <c r="A8" s="1071"/>
      <c r="B8" s="943"/>
      <c r="C8" s="943"/>
      <c r="D8" s="397" t="s">
        <v>104</v>
      </c>
      <c r="E8" s="397" t="s">
        <v>104</v>
      </c>
      <c r="F8" s="397" t="s">
        <v>121</v>
      </c>
      <c r="G8" s="397" t="s">
        <v>105</v>
      </c>
      <c r="H8" s="397" t="s">
        <v>106</v>
      </c>
      <c r="I8" s="397" t="s">
        <v>408</v>
      </c>
    </row>
    <row r="9" spans="1:13" ht="16.5">
      <c r="A9" s="504" t="s">
        <v>641</v>
      </c>
      <c r="B9" s="420" t="s">
        <v>1306</v>
      </c>
      <c r="C9" s="388">
        <v>45629</v>
      </c>
      <c r="D9" s="421">
        <f>C9+5</f>
        <v>45634</v>
      </c>
      <c r="E9" s="421">
        <f>C9+7</f>
        <v>45636</v>
      </c>
      <c r="F9" s="421">
        <f>C9+6</f>
        <v>45635</v>
      </c>
      <c r="G9" s="421">
        <f t="shared" ref="G9:G14" si="0">C9+10</f>
        <v>45639</v>
      </c>
      <c r="H9" s="421">
        <f t="shared" ref="H9:H14" si="1">C9+11</f>
        <v>45640</v>
      </c>
      <c r="I9" s="421">
        <f t="shared" ref="I9:I14" si="2">C9+12</f>
        <v>45641</v>
      </c>
    </row>
    <row r="10" spans="1:13" ht="16.5">
      <c r="A10" s="504" t="s">
        <v>1036</v>
      </c>
      <c r="B10" s="420" t="s">
        <v>1306</v>
      </c>
      <c r="C10" s="388">
        <f>C9+7</f>
        <v>45636</v>
      </c>
      <c r="D10" s="651"/>
      <c r="E10" s="421">
        <f>C10+5</f>
        <v>45641</v>
      </c>
      <c r="F10" s="421">
        <f>C10+7</f>
        <v>45643</v>
      </c>
      <c r="G10" s="421">
        <f t="shared" si="0"/>
        <v>45646</v>
      </c>
      <c r="H10" s="421">
        <f t="shared" si="1"/>
        <v>45647</v>
      </c>
      <c r="I10" s="421">
        <f t="shared" si="2"/>
        <v>45648</v>
      </c>
    </row>
    <row r="11" spans="1:13" ht="16.5">
      <c r="A11" s="504" t="s">
        <v>1048</v>
      </c>
      <c r="B11" s="420" t="s">
        <v>1313</v>
      </c>
      <c r="C11" s="388">
        <f>C10+7</f>
        <v>45643</v>
      </c>
      <c r="D11" s="651"/>
      <c r="E11" s="421">
        <f>C11+5</f>
        <v>45648</v>
      </c>
      <c r="F11" s="421">
        <f>C11+7</f>
        <v>45650</v>
      </c>
      <c r="G11" s="421">
        <f t="shared" si="0"/>
        <v>45653</v>
      </c>
      <c r="H11" s="421">
        <f t="shared" si="1"/>
        <v>45654</v>
      </c>
      <c r="I11" s="421">
        <f t="shared" si="2"/>
        <v>45655</v>
      </c>
    </row>
    <row r="12" spans="1:13" ht="16.5">
      <c r="A12" s="504" t="s">
        <v>1332</v>
      </c>
      <c r="B12" s="420" t="s">
        <v>1381</v>
      </c>
      <c r="C12" s="388">
        <f>C11+7</f>
        <v>45650</v>
      </c>
      <c r="D12" s="651"/>
      <c r="E12" s="421">
        <f>C12+5</f>
        <v>45655</v>
      </c>
      <c r="F12" s="421">
        <f>C12+7</f>
        <v>45657</v>
      </c>
      <c r="G12" s="421">
        <f t="shared" si="0"/>
        <v>45660</v>
      </c>
      <c r="H12" s="421">
        <f t="shared" si="1"/>
        <v>45661</v>
      </c>
      <c r="I12" s="421">
        <f t="shared" si="2"/>
        <v>45662</v>
      </c>
    </row>
    <row r="13" spans="1:13" ht="16.5">
      <c r="A13" s="504" t="s">
        <v>33</v>
      </c>
      <c r="B13" s="420" t="s">
        <v>1306</v>
      </c>
      <c r="C13" s="388">
        <f>C12+7</f>
        <v>45657</v>
      </c>
      <c r="D13" s="651"/>
      <c r="E13" s="421">
        <f>C13+5</f>
        <v>45662</v>
      </c>
      <c r="F13" s="421">
        <f>C13+7</f>
        <v>45664</v>
      </c>
      <c r="G13" s="421">
        <f t="shared" si="0"/>
        <v>45667</v>
      </c>
      <c r="H13" s="421">
        <f t="shared" si="1"/>
        <v>45668</v>
      </c>
      <c r="I13" s="421">
        <f t="shared" si="2"/>
        <v>45669</v>
      </c>
    </row>
    <row r="14" spans="1:13" ht="16.5">
      <c r="A14" s="504"/>
      <c r="B14" s="420" t="s">
        <v>1260</v>
      </c>
      <c r="C14" s="388">
        <f>C13+7</f>
        <v>45664</v>
      </c>
      <c r="D14" s="651"/>
      <c r="E14" s="421">
        <f>C14+5</f>
        <v>45669</v>
      </c>
      <c r="F14" s="421">
        <f>C14+7</f>
        <v>45671</v>
      </c>
      <c r="G14" s="421">
        <f t="shared" si="0"/>
        <v>45674</v>
      </c>
      <c r="H14" s="421">
        <f t="shared" si="1"/>
        <v>45675</v>
      </c>
      <c r="I14" s="421">
        <f t="shared" si="2"/>
        <v>45676</v>
      </c>
    </row>
    <row r="15" spans="1:13" ht="15.75">
      <c r="A15" s="382" t="s">
        <v>7</v>
      </c>
    </row>
    <row r="16" spans="1:13" s="386" customFormat="1" ht="16.5">
      <c r="A16" s="1065" t="s">
        <v>141</v>
      </c>
      <c r="B16" s="1066"/>
      <c r="C16" s="1066"/>
      <c r="D16" s="1066"/>
      <c r="E16" s="1066"/>
      <c r="F16" s="1066"/>
      <c r="G16" s="1067"/>
      <c r="H16" s="389"/>
      <c r="I16" s="389"/>
      <c r="J16" s="389"/>
      <c r="K16" s="389"/>
    </row>
    <row r="17" spans="1:11" s="386" customFormat="1" ht="16.5">
      <c r="A17" s="485" t="s">
        <v>954</v>
      </c>
      <c r="B17" s="486"/>
      <c r="C17" s="486"/>
      <c r="D17" s="486"/>
      <c r="E17" s="486"/>
      <c r="F17" s="486"/>
      <c r="G17" s="545"/>
      <c r="H17" s="389"/>
      <c r="I17" s="389"/>
      <c r="J17" s="389"/>
      <c r="K17" s="389"/>
    </row>
    <row r="18" spans="1:11" s="386" customFormat="1" ht="16.5">
      <c r="A18" s="1033" t="s">
        <v>1002</v>
      </c>
      <c r="B18" s="1034"/>
      <c r="C18" s="1034"/>
      <c r="D18" s="1034"/>
      <c r="E18" s="1034"/>
      <c r="F18" s="1034"/>
      <c r="G18" s="546"/>
      <c r="H18" s="390"/>
      <c r="I18" s="390"/>
      <c r="J18" s="390"/>
    </row>
    <row r="19" spans="1:11" s="386" customFormat="1" ht="16.5">
      <c r="A19" s="616" t="s">
        <v>995</v>
      </c>
      <c r="B19" s="617"/>
      <c r="C19" s="617"/>
      <c r="D19" s="617"/>
      <c r="E19" s="617"/>
      <c r="F19" s="617"/>
      <c r="G19" s="618"/>
      <c r="H19" s="390"/>
      <c r="I19" s="390"/>
      <c r="J19" s="390"/>
    </row>
    <row r="20" spans="1:11">
      <c r="A20" s="569" t="s">
        <v>107</v>
      </c>
      <c r="B20" s="576"/>
      <c r="C20" s="577"/>
      <c r="D20" s="577"/>
      <c r="E20" s="578"/>
      <c r="F20" s="578"/>
      <c r="G20" s="422"/>
    </row>
    <row r="21" spans="1:11">
      <c r="A21" s="570" t="s">
        <v>1315</v>
      </c>
      <c r="B21" s="573"/>
      <c r="C21" s="573"/>
      <c r="D21" s="573"/>
      <c r="E21" s="573"/>
      <c r="F21" s="573"/>
      <c r="G21" s="423"/>
    </row>
    <row r="22" spans="1:11">
      <c r="A22" s="570" t="s">
        <v>739</v>
      </c>
      <c r="B22" s="573"/>
      <c r="C22" s="573"/>
      <c r="D22" s="573"/>
      <c r="E22" s="573"/>
      <c r="F22" s="573"/>
      <c r="G22" s="423"/>
    </row>
    <row r="23" spans="1:11">
      <c r="A23" s="570" t="s">
        <v>981</v>
      </c>
      <c r="B23" s="573"/>
      <c r="C23" s="573"/>
      <c r="D23" s="573"/>
      <c r="E23" s="573"/>
      <c r="F23" s="573"/>
      <c r="G23" s="423"/>
    </row>
    <row r="24" spans="1:11">
      <c r="A24" s="570" t="s">
        <v>885</v>
      </c>
      <c r="B24" s="573"/>
      <c r="C24" s="573"/>
      <c r="D24" s="573"/>
      <c r="E24" s="573"/>
      <c r="F24" s="573"/>
      <c r="G24" s="423"/>
    </row>
    <row r="25" spans="1:11">
      <c r="A25" s="579" t="s">
        <v>1059</v>
      </c>
      <c r="B25" s="580"/>
      <c r="C25" s="580"/>
      <c r="D25" s="580"/>
      <c r="E25" s="580"/>
      <c r="F25" s="580"/>
      <c r="G25" s="424"/>
    </row>
  </sheetData>
  <sheetProtection formatCells="0" formatColumns="0" formatRows="0" insertColumns="0" insertRows="0" insertHyperlinks="0" deleteColumns="0" deleteRows="0"/>
  <mergeCells count="5">
    <mergeCell ref="A18:F18"/>
    <mergeCell ref="A16:G16"/>
    <mergeCell ref="C6:C8"/>
    <mergeCell ref="A6:A8"/>
    <mergeCell ref="B6:B8"/>
  </mergeCells>
  <pageMargins left="0.26" right="0.19" top="0.2" bottom="0.2" header="0.2" footer="0.2"/>
  <pageSetup paperSize="9" scale="78" orientation="landscape" r:id="rId1"/>
  <colBreaks count="1" manualBreakCount="1">
    <brk id="9" max="1048575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0" tint="-0.249977111117893"/>
    <pageSetUpPr fitToPage="1"/>
  </sheetPr>
  <dimension ref="A1:S164"/>
  <sheetViews>
    <sheetView view="pageBreakPreview" topLeftCell="A7" zoomScaleNormal="85" zoomScaleSheetLayoutView="100" workbookViewId="0">
      <selection activeCell="C128" sqref="C128"/>
    </sheetView>
  </sheetViews>
  <sheetFormatPr defaultRowHeight="12.75"/>
  <cols>
    <col min="1" max="1" width="16" customWidth="1"/>
    <col min="2" max="2" width="17.28515625" customWidth="1"/>
    <col min="3" max="3" width="11.5703125" bestFit="1" customWidth="1"/>
    <col min="4" max="4" width="14.5703125" customWidth="1"/>
    <col min="5" max="5" width="14.5703125" hidden="1" customWidth="1"/>
    <col min="6" max="6" width="14.7109375" hidden="1" customWidth="1"/>
    <col min="7" max="7" width="14.7109375" customWidth="1"/>
    <col min="8" max="8" width="14.7109375" hidden="1" customWidth="1"/>
    <col min="9" max="9" width="14.7109375" customWidth="1"/>
    <col min="10" max="10" width="15" customWidth="1"/>
    <col min="11" max="11" width="15.85546875" customWidth="1"/>
    <col min="12" max="12" width="17" customWidth="1"/>
    <col min="13" max="13" width="15.7109375" hidden="1" customWidth="1"/>
    <col min="14" max="14" width="15.7109375" customWidth="1"/>
    <col min="15" max="15" width="16.28515625" customWidth="1"/>
    <col min="16" max="16" width="16.28515625" hidden="1" customWidth="1"/>
    <col min="17" max="17" width="16.140625" customWidth="1"/>
  </cols>
  <sheetData>
    <row r="1" spans="1:19" ht="20.25">
      <c r="A1">
        <v>152693</v>
      </c>
      <c r="D1" s="9" t="s">
        <v>10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9" ht="14.25">
      <c r="D2" s="8" t="s">
        <v>146</v>
      </c>
      <c r="E2" s="8"/>
      <c r="F2" s="8"/>
      <c r="G2" s="8"/>
      <c r="H2" s="8"/>
      <c r="I2" s="8"/>
      <c r="J2" s="8"/>
      <c r="M2" s="6"/>
      <c r="N2" s="6"/>
      <c r="O2" s="6"/>
      <c r="P2" s="6"/>
      <c r="Q2" s="6"/>
      <c r="R2" s="6"/>
      <c r="S2" s="6"/>
    </row>
    <row r="3" spans="1:19" ht="14.25">
      <c r="D3" s="8" t="s">
        <v>11</v>
      </c>
      <c r="E3" s="8"/>
      <c r="F3" s="8"/>
      <c r="G3" s="8"/>
      <c r="H3" s="8"/>
      <c r="I3" s="8"/>
      <c r="J3" s="8"/>
      <c r="M3" s="8"/>
      <c r="N3" s="8"/>
      <c r="O3" s="8"/>
      <c r="P3" s="8"/>
      <c r="Q3" s="8"/>
      <c r="R3" s="8"/>
      <c r="S3" s="8"/>
    </row>
    <row r="5" spans="1:19" ht="15.75">
      <c r="A5" s="99" t="s">
        <v>96</v>
      </c>
    </row>
    <row r="6" spans="1:19" ht="15.75">
      <c r="A6" s="99"/>
    </row>
    <row r="7" spans="1:19" ht="15.75">
      <c r="A7" s="100" t="s">
        <v>625</v>
      </c>
      <c r="B7" s="100" t="s">
        <v>626</v>
      </c>
    </row>
    <row r="8" spans="1:19" ht="15.75">
      <c r="A8" s="100" t="s">
        <v>192</v>
      </c>
      <c r="B8" s="100" t="s">
        <v>434</v>
      </c>
      <c r="C8" s="100"/>
    </row>
    <row r="9" spans="1:19" ht="15.75">
      <c r="A9" s="100" t="s">
        <v>193</v>
      </c>
      <c r="B9" s="100" t="s">
        <v>407</v>
      </c>
      <c r="C9" s="100"/>
    </row>
    <row r="10" spans="1:19" ht="15.75">
      <c r="A10" s="100" t="s">
        <v>194</v>
      </c>
      <c r="B10" s="100" t="s">
        <v>198</v>
      </c>
      <c r="C10" s="100"/>
    </row>
    <row r="11" spans="1:19" ht="15.75">
      <c r="A11" s="100" t="s">
        <v>195</v>
      </c>
      <c r="B11" s="100" t="s">
        <v>197</v>
      </c>
      <c r="C11" s="100"/>
    </row>
    <row r="12" spans="1:19" ht="15.75">
      <c r="A12" s="100" t="s">
        <v>200</v>
      </c>
      <c r="B12" s="100" t="s">
        <v>199</v>
      </c>
      <c r="C12" s="100"/>
    </row>
    <row r="13" spans="1:19" ht="15.75">
      <c r="A13" s="100" t="s">
        <v>196</v>
      </c>
      <c r="B13" s="100" t="s">
        <v>453</v>
      </c>
      <c r="C13" s="100"/>
    </row>
    <row r="15" spans="1:19" ht="24.95" customHeight="1">
      <c r="A15" s="54" t="s">
        <v>182</v>
      </c>
      <c r="B15" s="1"/>
      <c r="C15" s="2"/>
      <c r="D15" s="3" t="s">
        <v>477</v>
      </c>
      <c r="E15" s="3"/>
      <c r="F15" s="3"/>
      <c r="G15" s="3"/>
      <c r="H15" s="3"/>
      <c r="I15" s="3"/>
      <c r="J15" s="3"/>
      <c r="K15" s="4"/>
      <c r="L15" s="4"/>
      <c r="M15" s="4"/>
      <c r="N15" s="182"/>
      <c r="O15" s="182"/>
      <c r="P15" s="182"/>
      <c r="Q15" s="183"/>
    </row>
    <row r="16" spans="1:19" s="10" customFormat="1" ht="30">
      <c r="A16" s="851" t="s">
        <v>0</v>
      </c>
      <c r="B16" s="851"/>
      <c r="C16" s="851" t="s">
        <v>6</v>
      </c>
      <c r="D16" s="851" t="s">
        <v>452</v>
      </c>
      <c r="E16" s="49" t="s">
        <v>161</v>
      </c>
      <c r="F16" s="49" t="s">
        <v>161</v>
      </c>
      <c r="G16" s="49" t="s">
        <v>450</v>
      </c>
      <c r="H16" s="49" t="s">
        <v>161</v>
      </c>
      <c r="I16" s="49" t="s">
        <v>161</v>
      </c>
      <c r="J16" s="49" t="s">
        <v>183</v>
      </c>
      <c r="K16" s="49" t="s">
        <v>184</v>
      </c>
      <c r="L16" s="49" t="s">
        <v>451</v>
      </c>
      <c r="M16" s="49" t="s">
        <v>178</v>
      </c>
      <c r="N16" s="49" t="s">
        <v>186</v>
      </c>
      <c r="O16" s="49" t="s">
        <v>478</v>
      </c>
      <c r="Q16" s="49" t="s">
        <v>178</v>
      </c>
    </row>
    <row r="17" spans="1:17" s="10" customFormat="1" ht="15">
      <c r="A17" s="851"/>
      <c r="B17" s="851"/>
      <c r="C17" s="851"/>
      <c r="D17" s="851"/>
      <c r="E17" s="96" t="s">
        <v>167</v>
      </c>
      <c r="F17" s="96" t="s">
        <v>167</v>
      </c>
      <c r="G17" s="96" t="s">
        <v>169</v>
      </c>
      <c r="H17" s="96" t="s">
        <v>167</v>
      </c>
      <c r="I17" s="96" t="s">
        <v>209</v>
      </c>
      <c r="J17" s="96" t="s">
        <v>166</v>
      </c>
      <c r="K17" s="96" t="s">
        <v>167</v>
      </c>
      <c r="L17" s="96" t="s">
        <v>209</v>
      </c>
      <c r="M17" s="96" t="s">
        <v>166</v>
      </c>
      <c r="N17" s="96" t="s">
        <v>168</v>
      </c>
      <c r="O17" s="96" t="s">
        <v>166</v>
      </c>
      <c r="Q17" s="96" t="s">
        <v>167</v>
      </c>
    </row>
    <row r="18" spans="1:17" s="10" customFormat="1" ht="15">
      <c r="A18" s="851"/>
      <c r="B18" s="851"/>
      <c r="C18" s="851"/>
      <c r="D18" s="851"/>
      <c r="E18" s="50" t="s">
        <v>43</v>
      </c>
      <c r="F18" s="50"/>
      <c r="G18" s="50" t="s">
        <v>17</v>
      </c>
      <c r="H18" s="50"/>
      <c r="I18" s="50" t="s">
        <v>740</v>
      </c>
      <c r="J18" s="50" t="s">
        <v>90</v>
      </c>
      <c r="K18" s="50" t="s">
        <v>208</v>
      </c>
      <c r="L18" s="50" t="s">
        <v>92</v>
      </c>
      <c r="M18" s="50" t="s">
        <v>162</v>
      </c>
      <c r="N18" s="50" t="s">
        <v>479</v>
      </c>
      <c r="O18" s="50" t="s">
        <v>162</v>
      </c>
      <c r="Q18" s="50" t="s">
        <v>429</v>
      </c>
    </row>
    <row r="19" spans="1:17" s="10" customFormat="1" ht="25.5" hidden="1" customHeight="1">
      <c r="A19" s="854" t="s">
        <v>74</v>
      </c>
      <c r="B19" s="855"/>
      <c r="C19" s="117" t="s">
        <v>442</v>
      </c>
      <c r="D19" s="38">
        <v>42007</v>
      </c>
      <c r="E19" s="38"/>
      <c r="F19" s="39"/>
      <c r="G19" s="39">
        <f>D19+3</f>
        <v>42010</v>
      </c>
      <c r="H19" s="39"/>
      <c r="I19" s="39"/>
      <c r="J19" s="104">
        <f>D19+8</f>
        <v>42015</v>
      </c>
      <c r="K19" s="104">
        <f>D19+9</f>
        <v>42016</v>
      </c>
      <c r="L19" s="104">
        <f>D19+12</f>
        <v>42019</v>
      </c>
      <c r="M19" s="104"/>
      <c r="N19" s="104">
        <f>D19+13</f>
        <v>42020</v>
      </c>
      <c r="O19" s="104">
        <f>D19+14</f>
        <v>42021</v>
      </c>
      <c r="P19" s="31"/>
      <c r="Q19" s="104">
        <f>D19+17</f>
        <v>42024</v>
      </c>
    </row>
    <row r="20" spans="1:17" s="10" customFormat="1" ht="25.5" hidden="1" customHeight="1">
      <c r="A20" s="854" t="s">
        <v>486</v>
      </c>
      <c r="B20" s="855"/>
      <c r="C20" s="117" t="s">
        <v>472</v>
      </c>
      <c r="D20" s="38">
        <f t="shared" ref="D20:D76" si="0">D19+7</f>
        <v>42014</v>
      </c>
      <c r="E20" s="38"/>
      <c r="F20" s="39"/>
      <c r="G20" s="39">
        <f t="shared" ref="G20:G28" si="1">D20+3</f>
        <v>42017</v>
      </c>
      <c r="H20" s="39"/>
      <c r="I20" s="39"/>
      <c r="J20" s="104">
        <f>D20+8</f>
        <v>42022</v>
      </c>
      <c r="K20" s="104">
        <f>D20+9</f>
        <v>42023</v>
      </c>
      <c r="L20" s="104">
        <f>D20+12</f>
        <v>42026</v>
      </c>
      <c r="M20" s="104"/>
      <c r="N20" s="104">
        <f>D20+13</f>
        <v>42027</v>
      </c>
      <c r="O20" s="104">
        <f>D20+14</f>
        <v>42028</v>
      </c>
      <c r="P20" s="31"/>
      <c r="Q20" s="104">
        <f>D20+17</f>
        <v>42031</v>
      </c>
    </row>
    <row r="21" spans="1:17" s="10" customFormat="1" ht="25.5" hidden="1" customHeight="1">
      <c r="A21" s="854" t="s">
        <v>110</v>
      </c>
      <c r="B21" s="855"/>
      <c r="C21" s="117" t="s">
        <v>472</v>
      </c>
      <c r="D21" s="38">
        <f t="shared" si="0"/>
        <v>42021</v>
      </c>
      <c r="E21" s="38"/>
      <c r="F21" s="39"/>
      <c r="G21" s="39">
        <f t="shared" si="1"/>
        <v>42024</v>
      </c>
      <c r="H21" s="39"/>
      <c r="I21" s="39"/>
      <c r="J21" s="104">
        <f>D21+8</f>
        <v>42029</v>
      </c>
      <c r="K21" s="104">
        <f>D21+9</f>
        <v>42030</v>
      </c>
      <c r="L21" s="104">
        <f>D21+12</f>
        <v>42033</v>
      </c>
      <c r="M21" s="104"/>
      <c r="N21" s="104">
        <f>D21+13</f>
        <v>42034</v>
      </c>
      <c r="O21" s="104">
        <f>D21+14</f>
        <v>42035</v>
      </c>
      <c r="P21" s="31"/>
      <c r="Q21" s="104">
        <f>D21+17</f>
        <v>42038</v>
      </c>
    </row>
    <row r="22" spans="1:17" s="10" customFormat="1" ht="25.5" hidden="1" customHeight="1">
      <c r="A22" s="854" t="s">
        <v>484</v>
      </c>
      <c r="B22" s="855"/>
      <c r="C22" s="117" t="s">
        <v>472</v>
      </c>
      <c r="D22" s="38">
        <f t="shared" si="0"/>
        <v>42028</v>
      </c>
      <c r="E22" s="38"/>
      <c r="F22" s="39"/>
      <c r="G22" s="39">
        <f t="shared" si="1"/>
        <v>42031</v>
      </c>
      <c r="H22" s="39"/>
      <c r="I22" s="39"/>
      <c r="J22" s="104">
        <f>D22+8</f>
        <v>42036</v>
      </c>
      <c r="K22" s="104">
        <f>D22+9</f>
        <v>42037</v>
      </c>
      <c r="L22" s="104">
        <f>D22+12</f>
        <v>42040</v>
      </c>
      <c r="M22" s="104"/>
      <c r="N22" s="104">
        <f>D22+13</f>
        <v>42041</v>
      </c>
      <c r="O22" s="104">
        <f>D22+14</f>
        <v>42042</v>
      </c>
      <c r="P22" s="31"/>
      <c r="Q22" s="104">
        <f>D22+17</f>
        <v>42045</v>
      </c>
    </row>
    <row r="23" spans="1:17" s="10" customFormat="1" ht="25.5" hidden="1" customHeight="1">
      <c r="A23" s="854" t="s">
        <v>98</v>
      </c>
      <c r="B23" s="855"/>
      <c r="C23" s="117" t="s">
        <v>483</v>
      </c>
      <c r="D23" s="38">
        <f t="shared" si="0"/>
        <v>42035</v>
      </c>
      <c r="E23" s="38"/>
      <c r="F23" s="39"/>
      <c r="G23" s="39">
        <f t="shared" si="1"/>
        <v>42038</v>
      </c>
      <c r="H23" s="39"/>
      <c r="I23" s="39"/>
      <c r="J23" s="104">
        <f>D23+8</f>
        <v>42043</v>
      </c>
      <c r="K23" s="104">
        <f>D23+9</f>
        <v>42044</v>
      </c>
      <c r="L23" s="104">
        <f>D23+12</f>
        <v>42047</v>
      </c>
      <c r="M23" s="104"/>
      <c r="N23" s="104">
        <f>D23+13</f>
        <v>42048</v>
      </c>
      <c r="O23" s="104">
        <f>D23+14</f>
        <v>42049</v>
      </c>
      <c r="P23" s="31"/>
      <c r="Q23" s="104">
        <f>D23+17</f>
        <v>42052</v>
      </c>
    </row>
    <row r="24" spans="1:17" s="10" customFormat="1" ht="25.5" hidden="1" customHeight="1">
      <c r="A24" s="854" t="s">
        <v>394</v>
      </c>
      <c r="B24" s="855"/>
      <c r="C24" s="117" t="s">
        <v>483</v>
      </c>
      <c r="D24" s="38">
        <f t="shared" si="0"/>
        <v>42042</v>
      </c>
      <c r="E24" s="38"/>
      <c r="F24" s="39"/>
      <c r="G24" s="39">
        <f t="shared" si="1"/>
        <v>42045</v>
      </c>
      <c r="H24" s="39"/>
      <c r="I24" s="39"/>
      <c r="J24" s="104">
        <f t="shared" ref="J24:J31" si="2">D24+8</f>
        <v>42050</v>
      </c>
      <c r="K24" s="104">
        <f t="shared" ref="K24:K31" si="3">D24+9</f>
        <v>42051</v>
      </c>
      <c r="L24" s="104">
        <f t="shared" ref="L24:L31" si="4">D24+12</f>
        <v>42054</v>
      </c>
      <c r="M24" s="104"/>
      <c r="N24" s="104">
        <f t="shared" ref="N24:N31" si="5">D24+13</f>
        <v>42055</v>
      </c>
      <c r="O24" s="104">
        <f t="shared" ref="O24:O31" si="6">D24+14</f>
        <v>42056</v>
      </c>
      <c r="P24" s="31"/>
      <c r="Q24" s="104">
        <f t="shared" ref="Q24:Q31" si="7">D24+17</f>
        <v>42059</v>
      </c>
    </row>
    <row r="25" spans="1:17" s="10" customFormat="1" ht="25.5" hidden="1" customHeight="1">
      <c r="A25" s="849" t="s">
        <v>74</v>
      </c>
      <c r="B25" s="850"/>
      <c r="C25" s="105" t="s">
        <v>483</v>
      </c>
      <c r="D25" s="38">
        <f>D24+8</f>
        <v>42050</v>
      </c>
      <c r="E25" s="38"/>
      <c r="F25" s="39"/>
      <c r="G25" s="39" t="s">
        <v>36</v>
      </c>
      <c r="H25" s="39"/>
      <c r="I25" s="39"/>
      <c r="J25" s="104">
        <f t="shared" si="2"/>
        <v>42058</v>
      </c>
      <c r="K25" s="104">
        <f t="shared" si="3"/>
        <v>42059</v>
      </c>
      <c r="L25" s="104">
        <f t="shared" si="4"/>
        <v>42062</v>
      </c>
      <c r="M25" s="104"/>
      <c r="N25" s="104">
        <f t="shared" si="5"/>
        <v>42063</v>
      </c>
      <c r="O25" s="104">
        <f t="shared" si="6"/>
        <v>42064</v>
      </c>
      <c r="P25" s="31"/>
      <c r="Q25" s="104">
        <f t="shared" si="7"/>
        <v>42067</v>
      </c>
    </row>
    <row r="26" spans="1:17" s="10" customFormat="1" ht="25.5" hidden="1" customHeight="1">
      <c r="A26" s="849" t="s">
        <v>191</v>
      </c>
      <c r="B26" s="850"/>
      <c r="C26" s="105"/>
      <c r="D26" s="38">
        <f>D24+14</f>
        <v>42056</v>
      </c>
      <c r="E26" s="38"/>
      <c r="F26" s="39"/>
      <c r="G26" s="39">
        <f t="shared" si="1"/>
        <v>42059</v>
      </c>
      <c r="H26" s="39"/>
      <c r="I26" s="39"/>
      <c r="J26" s="104">
        <f t="shared" si="2"/>
        <v>42064</v>
      </c>
      <c r="K26" s="104">
        <f t="shared" si="3"/>
        <v>42065</v>
      </c>
      <c r="L26" s="104">
        <f t="shared" si="4"/>
        <v>42068</v>
      </c>
      <c r="M26" s="104"/>
      <c r="N26" s="104">
        <f t="shared" si="5"/>
        <v>42069</v>
      </c>
      <c r="O26" s="104">
        <f t="shared" si="6"/>
        <v>42070</v>
      </c>
      <c r="P26" s="31"/>
      <c r="Q26" s="104">
        <f t="shared" si="7"/>
        <v>42073</v>
      </c>
    </row>
    <row r="27" spans="1:17" s="10" customFormat="1" ht="25.5" hidden="1" customHeight="1">
      <c r="A27" s="854" t="s">
        <v>110</v>
      </c>
      <c r="B27" s="855"/>
      <c r="C27" s="117" t="s">
        <v>483</v>
      </c>
      <c r="D27" s="38">
        <f t="shared" si="0"/>
        <v>42063</v>
      </c>
      <c r="E27" s="38"/>
      <c r="F27" s="39"/>
      <c r="G27" s="39">
        <f t="shared" si="1"/>
        <v>42066</v>
      </c>
      <c r="H27" s="39"/>
      <c r="I27" s="39"/>
      <c r="J27" s="104">
        <f t="shared" si="2"/>
        <v>42071</v>
      </c>
      <c r="K27" s="104">
        <f t="shared" si="3"/>
        <v>42072</v>
      </c>
      <c r="L27" s="104">
        <f t="shared" si="4"/>
        <v>42075</v>
      </c>
      <c r="M27" s="104"/>
      <c r="N27" s="104">
        <f t="shared" si="5"/>
        <v>42076</v>
      </c>
      <c r="O27" s="104">
        <f t="shared" si="6"/>
        <v>42077</v>
      </c>
      <c r="P27" s="31"/>
      <c r="Q27" s="104">
        <f t="shared" si="7"/>
        <v>42080</v>
      </c>
    </row>
    <row r="28" spans="1:17" s="10" customFormat="1" ht="25.5" hidden="1" customHeight="1">
      <c r="A28" s="854" t="s">
        <v>484</v>
      </c>
      <c r="B28" s="855"/>
      <c r="C28" s="117" t="s">
        <v>483</v>
      </c>
      <c r="D28" s="38">
        <f t="shared" si="0"/>
        <v>42070</v>
      </c>
      <c r="E28" s="38"/>
      <c r="F28" s="39"/>
      <c r="G28" s="39">
        <f t="shared" si="1"/>
        <v>42073</v>
      </c>
      <c r="H28" s="39"/>
      <c r="I28" s="39"/>
      <c r="J28" s="104">
        <f t="shared" si="2"/>
        <v>42078</v>
      </c>
      <c r="K28" s="104">
        <f t="shared" si="3"/>
        <v>42079</v>
      </c>
      <c r="L28" s="104">
        <f t="shared" si="4"/>
        <v>42082</v>
      </c>
      <c r="M28" s="104"/>
      <c r="N28" s="104">
        <f t="shared" si="5"/>
        <v>42083</v>
      </c>
      <c r="O28" s="104">
        <f t="shared" si="6"/>
        <v>42084</v>
      </c>
      <c r="P28" s="31"/>
      <c r="Q28" s="104">
        <f t="shared" si="7"/>
        <v>42087</v>
      </c>
    </row>
    <row r="29" spans="1:17" s="10" customFormat="1" ht="25.5" hidden="1" customHeight="1">
      <c r="A29" s="854" t="s">
        <v>98</v>
      </c>
      <c r="B29" s="855"/>
      <c r="C29" s="117" t="s">
        <v>488</v>
      </c>
      <c r="D29" s="38">
        <f t="shared" si="0"/>
        <v>42077</v>
      </c>
      <c r="E29" s="38"/>
      <c r="F29" s="39"/>
      <c r="G29" s="39">
        <f t="shared" ref="G29:G37" si="8">D29+3</f>
        <v>42080</v>
      </c>
      <c r="H29" s="39"/>
      <c r="I29" s="39"/>
      <c r="J29" s="104">
        <f t="shared" si="2"/>
        <v>42085</v>
      </c>
      <c r="K29" s="104">
        <f t="shared" si="3"/>
        <v>42086</v>
      </c>
      <c r="L29" s="104">
        <f t="shared" si="4"/>
        <v>42089</v>
      </c>
      <c r="M29" s="104"/>
      <c r="N29" s="104">
        <f t="shared" si="5"/>
        <v>42090</v>
      </c>
      <c r="O29" s="104">
        <f t="shared" si="6"/>
        <v>42091</v>
      </c>
      <c r="P29" s="31"/>
      <c r="Q29" s="104">
        <f t="shared" si="7"/>
        <v>42094</v>
      </c>
    </row>
    <row r="30" spans="1:17" s="10" customFormat="1" ht="25.5" hidden="1" customHeight="1">
      <c r="A30" s="854" t="s">
        <v>89</v>
      </c>
      <c r="B30" s="855"/>
      <c r="C30" s="117" t="s">
        <v>488</v>
      </c>
      <c r="D30" s="38">
        <f t="shared" si="0"/>
        <v>42084</v>
      </c>
      <c r="E30" s="38"/>
      <c r="F30" s="39"/>
      <c r="G30" s="39">
        <f t="shared" si="8"/>
        <v>42087</v>
      </c>
      <c r="H30" s="39"/>
      <c r="I30" s="39"/>
      <c r="J30" s="104">
        <f t="shared" si="2"/>
        <v>42092</v>
      </c>
      <c r="K30" s="104">
        <f t="shared" si="3"/>
        <v>42093</v>
      </c>
      <c r="L30" s="104">
        <f t="shared" si="4"/>
        <v>42096</v>
      </c>
      <c r="M30" s="104"/>
      <c r="N30" s="104">
        <f t="shared" si="5"/>
        <v>42097</v>
      </c>
      <c r="O30" s="104">
        <f t="shared" si="6"/>
        <v>42098</v>
      </c>
      <c r="P30" s="31"/>
      <c r="Q30" s="104">
        <f t="shared" si="7"/>
        <v>42101</v>
      </c>
    </row>
    <row r="31" spans="1:17" s="10" customFormat="1" ht="25.5" hidden="1" customHeight="1">
      <c r="A31" s="854" t="s">
        <v>74</v>
      </c>
      <c r="B31" s="855"/>
      <c r="C31" s="117" t="s">
        <v>488</v>
      </c>
      <c r="D31" s="38">
        <f t="shared" si="0"/>
        <v>42091</v>
      </c>
      <c r="E31" s="38"/>
      <c r="F31" s="39"/>
      <c r="G31" s="39">
        <f t="shared" si="8"/>
        <v>42094</v>
      </c>
      <c r="H31" s="39"/>
      <c r="I31" s="39"/>
      <c r="J31" s="104">
        <f t="shared" si="2"/>
        <v>42099</v>
      </c>
      <c r="K31" s="104">
        <f t="shared" si="3"/>
        <v>42100</v>
      </c>
      <c r="L31" s="104">
        <f t="shared" si="4"/>
        <v>42103</v>
      </c>
      <c r="M31" s="104"/>
      <c r="N31" s="104">
        <f t="shared" si="5"/>
        <v>42104</v>
      </c>
      <c r="O31" s="104">
        <f t="shared" si="6"/>
        <v>42105</v>
      </c>
      <c r="P31" s="31"/>
      <c r="Q31" s="104">
        <f t="shared" si="7"/>
        <v>42108</v>
      </c>
    </row>
    <row r="32" spans="1:17" s="10" customFormat="1" ht="25.5" hidden="1" customHeight="1">
      <c r="A32" s="854" t="s">
        <v>394</v>
      </c>
      <c r="B32" s="855"/>
      <c r="C32" s="117" t="s">
        <v>490</v>
      </c>
      <c r="D32" s="38">
        <f t="shared" si="0"/>
        <v>42098</v>
      </c>
      <c r="E32" s="38"/>
      <c r="F32" s="39"/>
      <c r="G32" s="39">
        <f t="shared" si="8"/>
        <v>42101</v>
      </c>
      <c r="H32" s="39"/>
      <c r="I32" s="39"/>
      <c r="J32" s="104">
        <f t="shared" ref="J32:J37" si="9">D32+8</f>
        <v>42106</v>
      </c>
      <c r="K32" s="104">
        <f t="shared" ref="K32:K37" si="10">D32+9</f>
        <v>42107</v>
      </c>
      <c r="L32" s="104">
        <f t="shared" ref="L32:L37" si="11">D32+12</f>
        <v>42110</v>
      </c>
      <c r="M32" s="104"/>
      <c r="N32" s="104">
        <f t="shared" ref="N32:N37" si="12">D32+13</f>
        <v>42111</v>
      </c>
      <c r="O32" s="104">
        <f t="shared" ref="O32:O37" si="13">D32+14</f>
        <v>42112</v>
      </c>
      <c r="P32" s="31"/>
      <c r="Q32" s="104">
        <f t="shared" ref="Q32:Q37" si="14">D32+17</f>
        <v>42115</v>
      </c>
    </row>
    <row r="33" spans="1:17" s="10" customFormat="1" ht="25.5" hidden="1" customHeight="1">
      <c r="A33" s="854" t="s">
        <v>110</v>
      </c>
      <c r="B33" s="855"/>
      <c r="C33" s="117" t="s">
        <v>488</v>
      </c>
      <c r="D33" s="38">
        <f t="shared" si="0"/>
        <v>42105</v>
      </c>
      <c r="E33" s="38"/>
      <c r="F33" s="39"/>
      <c r="G33" s="39">
        <f t="shared" si="8"/>
        <v>42108</v>
      </c>
      <c r="H33" s="39"/>
      <c r="I33" s="39"/>
      <c r="J33" s="104">
        <f t="shared" si="9"/>
        <v>42113</v>
      </c>
      <c r="K33" s="104">
        <f t="shared" si="10"/>
        <v>42114</v>
      </c>
      <c r="L33" s="104">
        <f t="shared" si="11"/>
        <v>42117</v>
      </c>
      <c r="M33" s="104"/>
      <c r="N33" s="104">
        <f t="shared" si="12"/>
        <v>42118</v>
      </c>
      <c r="O33" s="104">
        <f t="shared" si="13"/>
        <v>42119</v>
      </c>
      <c r="P33" s="31"/>
      <c r="Q33" s="104">
        <f t="shared" si="14"/>
        <v>42122</v>
      </c>
    </row>
    <row r="34" spans="1:17" s="10" customFormat="1" ht="25.5" hidden="1" customHeight="1">
      <c r="A34" s="854" t="s">
        <v>484</v>
      </c>
      <c r="B34" s="855"/>
      <c r="C34" s="117" t="s">
        <v>488</v>
      </c>
      <c r="D34" s="38">
        <f t="shared" si="0"/>
        <v>42112</v>
      </c>
      <c r="E34" s="38"/>
      <c r="F34" s="39"/>
      <c r="G34" s="39">
        <f t="shared" si="8"/>
        <v>42115</v>
      </c>
      <c r="H34" s="39"/>
      <c r="I34" s="39"/>
      <c r="J34" s="104">
        <f t="shared" si="9"/>
        <v>42120</v>
      </c>
      <c r="K34" s="104">
        <f t="shared" si="10"/>
        <v>42121</v>
      </c>
      <c r="L34" s="104">
        <f t="shared" si="11"/>
        <v>42124</v>
      </c>
      <c r="M34" s="104"/>
      <c r="N34" s="104">
        <f t="shared" si="12"/>
        <v>42125</v>
      </c>
      <c r="O34" s="104">
        <f t="shared" si="13"/>
        <v>42126</v>
      </c>
      <c r="P34" s="31"/>
      <c r="Q34" s="104">
        <f t="shared" si="14"/>
        <v>42129</v>
      </c>
    </row>
    <row r="35" spans="1:17" s="10" customFormat="1" ht="25.5" hidden="1" customHeight="1">
      <c r="A35" s="854" t="s">
        <v>98</v>
      </c>
      <c r="B35" s="855"/>
      <c r="C35" s="117" t="s">
        <v>490</v>
      </c>
      <c r="D35" s="89">
        <f t="shared" si="0"/>
        <v>42119</v>
      </c>
      <c r="E35" s="89"/>
      <c r="F35" s="90"/>
      <c r="G35" s="90">
        <f>D35+3</f>
        <v>42122</v>
      </c>
      <c r="H35" s="90"/>
      <c r="I35" s="90"/>
      <c r="J35" s="104">
        <f t="shared" si="9"/>
        <v>42127</v>
      </c>
      <c r="K35" s="104">
        <f t="shared" si="10"/>
        <v>42128</v>
      </c>
      <c r="L35" s="104">
        <f t="shared" si="11"/>
        <v>42131</v>
      </c>
      <c r="M35" s="104"/>
      <c r="N35" s="104">
        <f t="shared" si="12"/>
        <v>42132</v>
      </c>
      <c r="O35" s="104">
        <f t="shared" si="13"/>
        <v>42133</v>
      </c>
      <c r="P35" s="31"/>
      <c r="Q35" s="104">
        <f t="shared" si="14"/>
        <v>42136</v>
      </c>
    </row>
    <row r="36" spans="1:17" s="10" customFormat="1" ht="25.5" hidden="1" customHeight="1">
      <c r="A36" s="854" t="s">
        <v>89</v>
      </c>
      <c r="B36" s="855"/>
      <c r="C36" s="117" t="s">
        <v>490</v>
      </c>
      <c r="D36" s="38">
        <f t="shared" si="0"/>
        <v>42126</v>
      </c>
      <c r="E36" s="38"/>
      <c r="F36" s="39"/>
      <c r="G36" s="39">
        <f t="shared" si="8"/>
        <v>42129</v>
      </c>
      <c r="H36" s="39"/>
      <c r="I36" s="39"/>
      <c r="J36" s="104">
        <f t="shared" si="9"/>
        <v>42134</v>
      </c>
      <c r="K36" s="104">
        <f t="shared" si="10"/>
        <v>42135</v>
      </c>
      <c r="L36" s="104">
        <f t="shared" si="11"/>
        <v>42138</v>
      </c>
      <c r="M36" s="104"/>
      <c r="N36" s="104">
        <f t="shared" si="12"/>
        <v>42139</v>
      </c>
      <c r="O36" s="104">
        <f t="shared" si="13"/>
        <v>42140</v>
      </c>
      <c r="P36" s="31"/>
      <c r="Q36" s="104">
        <f t="shared" si="14"/>
        <v>42143</v>
      </c>
    </row>
    <row r="37" spans="1:17" s="10" customFormat="1" ht="25.5" hidden="1" customHeight="1">
      <c r="A37" s="854" t="s">
        <v>74</v>
      </c>
      <c r="B37" s="855"/>
      <c r="C37" s="117">
        <v>1507</v>
      </c>
      <c r="D37" s="38">
        <f t="shared" si="0"/>
        <v>42133</v>
      </c>
      <c r="E37" s="38"/>
      <c r="F37" s="39"/>
      <c r="G37" s="39">
        <f t="shared" si="8"/>
        <v>42136</v>
      </c>
      <c r="H37" s="39"/>
      <c r="I37" s="39"/>
      <c r="J37" s="104">
        <f t="shared" si="9"/>
        <v>42141</v>
      </c>
      <c r="K37" s="104">
        <f t="shared" si="10"/>
        <v>42142</v>
      </c>
      <c r="L37" s="104">
        <f t="shared" si="11"/>
        <v>42145</v>
      </c>
      <c r="M37" s="104"/>
      <c r="N37" s="104">
        <f t="shared" si="12"/>
        <v>42146</v>
      </c>
      <c r="O37" s="104">
        <f t="shared" si="13"/>
        <v>42147</v>
      </c>
      <c r="P37" s="31"/>
      <c r="Q37" s="104">
        <f t="shared" si="14"/>
        <v>42150</v>
      </c>
    </row>
    <row r="38" spans="1:17" s="10" customFormat="1" ht="25.5" hidden="1" customHeight="1">
      <c r="A38" s="854" t="s">
        <v>394</v>
      </c>
      <c r="B38" s="855"/>
      <c r="C38" s="117">
        <v>1509</v>
      </c>
      <c r="D38" s="38">
        <f t="shared" si="0"/>
        <v>42140</v>
      </c>
      <c r="E38" s="38"/>
      <c r="F38" s="39"/>
      <c r="G38" s="39">
        <f t="shared" ref="G38:G45" si="15">D38+3</f>
        <v>42143</v>
      </c>
      <c r="H38" s="39"/>
      <c r="I38" s="39"/>
      <c r="J38" s="104" t="s">
        <v>36</v>
      </c>
      <c r="K38" s="104">
        <v>42161</v>
      </c>
      <c r="L38" s="104">
        <f>D38+18</f>
        <v>42158</v>
      </c>
      <c r="M38" s="104"/>
      <c r="N38" s="104">
        <v>42157</v>
      </c>
      <c r="O38" s="104">
        <v>42156</v>
      </c>
      <c r="P38" s="31"/>
      <c r="Q38" s="104" t="s">
        <v>36</v>
      </c>
    </row>
    <row r="39" spans="1:17" s="10" customFormat="1" ht="25.5" hidden="1" customHeight="1">
      <c r="A39" s="854" t="s">
        <v>110</v>
      </c>
      <c r="B39" s="855"/>
      <c r="C39" s="117">
        <v>1507</v>
      </c>
      <c r="D39" s="38">
        <f t="shared" si="0"/>
        <v>42147</v>
      </c>
      <c r="E39" s="38"/>
      <c r="F39" s="39"/>
      <c r="G39" s="39">
        <f t="shared" si="15"/>
        <v>42150</v>
      </c>
      <c r="H39" s="39"/>
      <c r="I39" s="39"/>
      <c r="J39" s="104">
        <f t="shared" ref="J39:J45" si="16">D39+8</f>
        <v>42155</v>
      </c>
      <c r="K39" s="104">
        <f t="shared" ref="K39:K45" si="17">D39+9</f>
        <v>42156</v>
      </c>
      <c r="L39" s="104">
        <f t="shared" ref="L39:L45" si="18">D39+12</f>
        <v>42159</v>
      </c>
      <c r="M39" s="104"/>
      <c r="N39" s="104">
        <f t="shared" ref="N39:N45" si="19">D39+13</f>
        <v>42160</v>
      </c>
      <c r="O39" s="104">
        <f t="shared" ref="O39:O45" si="20">D39+14</f>
        <v>42161</v>
      </c>
      <c r="P39" s="31"/>
      <c r="Q39" s="104">
        <f t="shared" ref="Q39:Q45" si="21">D39+17</f>
        <v>42164</v>
      </c>
    </row>
    <row r="40" spans="1:17" s="10" customFormat="1" ht="25.5" hidden="1" customHeight="1">
      <c r="A40" s="854" t="s">
        <v>484</v>
      </c>
      <c r="B40" s="855"/>
      <c r="C40" s="117">
        <v>1507</v>
      </c>
      <c r="D40" s="38">
        <f t="shared" si="0"/>
        <v>42154</v>
      </c>
      <c r="E40" s="38"/>
      <c r="F40" s="39"/>
      <c r="G40" s="39">
        <f t="shared" si="15"/>
        <v>42157</v>
      </c>
      <c r="H40" s="39"/>
      <c r="I40" s="39"/>
      <c r="J40" s="104">
        <f t="shared" si="16"/>
        <v>42162</v>
      </c>
      <c r="K40" s="104">
        <f t="shared" si="17"/>
        <v>42163</v>
      </c>
      <c r="L40" s="104">
        <f t="shared" si="18"/>
        <v>42166</v>
      </c>
      <c r="M40" s="104"/>
      <c r="N40" s="104">
        <f t="shared" si="19"/>
        <v>42167</v>
      </c>
      <c r="O40" s="104">
        <f t="shared" si="20"/>
        <v>42168</v>
      </c>
      <c r="P40" s="31"/>
      <c r="Q40" s="104">
        <f t="shared" si="21"/>
        <v>42171</v>
      </c>
    </row>
    <row r="41" spans="1:17" s="10" customFormat="1" ht="25.5" hidden="1" customHeight="1">
      <c r="A41" s="854" t="s">
        <v>151</v>
      </c>
      <c r="B41" s="855"/>
      <c r="C41" s="117">
        <v>1513</v>
      </c>
      <c r="D41" s="38">
        <f t="shared" si="0"/>
        <v>42161</v>
      </c>
      <c r="E41" s="38"/>
      <c r="F41" s="39"/>
      <c r="G41" s="39">
        <f t="shared" si="15"/>
        <v>42164</v>
      </c>
      <c r="H41" s="39"/>
      <c r="I41" s="39"/>
      <c r="J41" s="104">
        <f t="shared" si="16"/>
        <v>42169</v>
      </c>
      <c r="K41" s="104">
        <f t="shared" si="17"/>
        <v>42170</v>
      </c>
      <c r="L41" s="104">
        <f t="shared" si="18"/>
        <v>42173</v>
      </c>
      <c r="M41" s="104"/>
      <c r="N41" s="104">
        <f t="shared" si="19"/>
        <v>42174</v>
      </c>
      <c r="O41" s="104">
        <f t="shared" si="20"/>
        <v>42175</v>
      </c>
      <c r="P41" s="31"/>
      <c r="Q41" s="104">
        <f t="shared" si="21"/>
        <v>42178</v>
      </c>
    </row>
    <row r="42" spans="1:17" s="10" customFormat="1" ht="25.5" hidden="1" customHeight="1">
      <c r="A42" s="854" t="s">
        <v>89</v>
      </c>
      <c r="B42" s="855"/>
      <c r="C42" s="117">
        <v>1509</v>
      </c>
      <c r="D42" s="38">
        <f t="shared" si="0"/>
        <v>42168</v>
      </c>
      <c r="E42" s="38"/>
      <c r="F42" s="39"/>
      <c r="G42" s="39">
        <f t="shared" si="15"/>
        <v>42171</v>
      </c>
      <c r="H42" s="39"/>
      <c r="I42" s="39"/>
      <c r="J42" s="104">
        <f t="shared" si="16"/>
        <v>42176</v>
      </c>
      <c r="K42" s="104">
        <f t="shared" si="17"/>
        <v>42177</v>
      </c>
      <c r="L42" s="104">
        <f t="shared" si="18"/>
        <v>42180</v>
      </c>
      <c r="M42" s="104"/>
      <c r="N42" s="104">
        <f t="shared" si="19"/>
        <v>42181</v>
      </c>
      <c r="O42" s="104">
        <f t="shared" si="20"/>
        <v>42182</v>
      </c>
      <c r="P42" s="31"/>
      <c r="Q42" s="104">
        <f t="shared" si="21"/>
        <v>42185</v>
      </c>
    </row>
    <row r="43" spans="1:17" s="10" customFormat="1" ht="25.5" hidden="1" customHeight="1">
      <c r="A43" s="854" t="s">
        <v>74</v>
      </c>
      <c r="B43" s="855"/>
      <c r="C43" s="117">
        <v>1509</v>
      </c>
      <c r="D43" s="38">
        <f t="shared" si="0"/>
        <v>42175</v>
      </c>
      <c r="E43" s="38"/>
      <c r="F43" s="39"/>
      <c r="G43" s="39">
        <f t="shared" si="15"/>
        <v>42178</v>
      </c>
      <c r="H43" s="39"/>
      <c r="I43" s="39"/>
      <c r="J43" s="104">
        <f t="shared" si="16"/>
        <v>42183</v>
      </c>
      <c r="K43" s="104">
        <f t="shared" si="17"/>
        <v>42184</v>
      </c>
      <c r="L43" s="104">
        <f t="shared" si="18"/>
        <v>42187</v>
      </c>
      <c r="M43" s="104"/>
      <c r="N43" s="104">
        <f t="shared" si="19"/>
        <v>42188</v>
      </c>
      <c r="O43" s="104">
        <f t="shared" si="20"/>
        <v>42189</v>
      </c>
      <c r="P43" s="31"/>
      <c r="Q43" s="104">
        <f t="shared" si="21"/>
        <v>42192</v>
      </c>
    </row>
    <row r="44" spans="1:17" s="10" customFormat="1" ht="25.5" hidden="1" customHeight="1">
      <c r="A44" s="854" t="s">
        <v>394</v>
      </c>
      <c r="B44" s="855"/>
      <c r="C44" s="117">
        <v>1511</v>
      </c>
      <c r="D44" s="38">
        <f t="shared" si="0"/>
        <v>42182</v>
      </c>
      <c r="E44" s="38"/>
      <c r="F44" s="39"/>
      <c r="G44" s="39">
        <f t="shared" si="15"/>
        <v>42185</v>
      </c>
      <c r="H44" s="39"/>
      <c r="I44" s="39"/>
      <c r="J44" s="104">
        <f t="shared" si="16"/>
        <v>42190</v>
      </c>
      <c r="K44" s="104">
        <f t="shared" si="17"/>
        <v>42191</v>
      </c>
      <c r="L44" s="104">
        <f t="shared" si="18"/>
        <v>42194</v>
      </c>
      <c r="M44" s="104"/>
      <c r="N44" s="104">
        <f t="shared" si="19"/>
        <v>42195</v>
      </c>
      <c r="O44" s="104">
        <f t="shared" si="20"/>
        <v>42196</v>
      </c>
      <c r="P44" s="31"/>
      <c r="Q44" s="104">
        <f t="shared" si="21"/>
        <v>42199</v>
      </c>
    </row>
    <row r="45" spans="1:17" s="10" customFormat="1" ht="25.5" hidden="1" customHeight="1">
      <c r="A45" s="854" t="s">
        <v>110</v>
      </c>
      <c r="B45" s="855"/>
      <c r="C45" s="117">
        <v>1511</v>
      </c>
      <c r="D45" s="38">
        <f t="shared" si="0"/>
        <v>42189</v>
      </c>
      <c r="E45" s="38"/>
      <c r="F45" s="39"/>
      <c r="G45" s="39">
        <f t="shared" si="15"/>
        <v>42192</v>
      </c>
      <c r="H45" s="39"/>
      <c r="I45" s="39"/>
      <c r="J45" s="104">
        <f t="shared" si="16"/>
        <v>42197</v>
      </c>
      <c r="K45" s="104">
        <f t="shared" si="17"/>
        <v>42198</v>
      </c>
      <c r="L45" s="104">
        <f t="shared" si="18"/>
        <v>42201</v>
      </c>
      <c r="M45" s="104"/>
      <c r="N45" s="104">
        <f t="shared" si="19"/>
        <v>42202</v>
      </c>
      <c r="O45" s="104">
        <f t="shared" si="20"/>
        <v>42203</v>
      </c>
      <c r="P45" s="31"/>
      <c r="Q45" s="104">
        <f t="shared" si="21"/>
        <v>42206</v>
      </c>
    </row>
    <row r="46" spans="1:17" s="10" customFormat="1" ht="25.5" hidden="1" customHeight="1">
      <c r="A46" s="854" t="s">
        <v>85</v>
      </c>
      <c r="B46" s="855"/>
      <c r="C46" s="117">
        <v>1509</v>
      </c>
      <c r="D46" s="38">
        <f t="shared" si="0"/>
        <v>42196</v>
      </c>
      <c r="E46" s="38"/>
      <c r="F46" s="39"/>
      <c r="G46" s="39">
        <f t="shared" ref="G46:G51" si="22">D46+3</f>
        <v>42199</v>
      </c>
      <c r="H46" s="39"/>
      <c r="I46" s="39"/>
      <c r="J46" s="104">
        <f t="shared" ref="J46:J51" si="23">D46+8</f>
        <v>42204</v>
      </c>
      <c r="K46" s="104">
        <f t="shared" ref="K46:K51" si="24">D46+9</f>
        <v>42205</v>
      </c>
      <c r="L46" s="104">
        <f t="shared" ref="L46:L51" si="25">D46+12</f>
        <v>42208</v>
      </c>
      <c r="M46" s="104"/>
      <c r="N46" s="104">
        <f t="shared" ref="N46:N51" si="26">D46+13</f>
        <v>42209</v>
      </c>
      <c r="O46" s="104">
        <f t="shared" ref="O46:O51" si="27">D46+14</f>
        <v>42210</v>
      </c>
      <c r="P46" s="31"/>
      <c r="Q46" s="104">
        <f t="shared" ref="Q46:Q51" si="28">D46+17</f>
        <v>42213</v>
      </c>
    </row>
    <row r="47" spans="1:17" s="10" customFormat="1" ht="25.5" hidden="1" customHeight="1">
      <c r="A47" s="854" t="s">
        <v>151</v>
      </c>
      <c r="B47" s="855"/>
      <c r="C47" s="117">
        <v>1515</v>
      </c>
      <c r="D47" s="38">
        <f t="shared" si="0"/>
        <v>42203</v>
      </c>
      <c r="E47" s="38">
        <f t="shared" ref="E47:E57" si="29">D47+2</f>
        <v>42205</v>
      </c>
      <c r="F47" s="39"/>
      <c r="G47" s="39">
        <f t="shared" si="22"/>
        <v>42206</v>
      </c>
      <c r="H47" s="39"/>
      <c r="I47" s="39"/>
      <c r="J47" s="104">
        <f t="shared" si="23"/>
        <v>42211</v>
      </c>
      <c r="K47" s="104">
        <f t="shared" si="24"/>
        <v>42212</v>
      </c>
      <c r="L47" s="104">
        <f t="shared" si="25"/>
        <v>42215</v>
      </c>
      <c r="M47" s="104"/>
      <c r="N47" s="104">
        <f t="shared" si="26"/>
        <v>42216</v>
      </c>
      <c r="O47" s="104">
        <f t="shared" si="27"/>
        <v>42217</v>
      </c>
      <c r="P47" s="31"/>
      <c r="Q47" s="104">
        <f t="shared" si="28"/>
        <v>42220</v>
      </c>
    </row>
    <row r="48" spans="1:17" s="10" customFormat="1" ht="25.5" hidden="1" customHeight="1">
      <c r="A48" s="854" t="s">
        <v>89</v>
      </c>
      <c r="B48" s="855"/>
      <c r="C48" s="117">
        <v>1511</v>
      </c>
      <c r="D48" s="38">
        <f t="shared" si="0"/>
        <v>42210</v>
      </c>
      <c r="E48" s="38">
        <f t="shared" si="29"/>
        <v>42212</v>
      </c>
      <c r="F48" s="39"/>
      <c r="G48" s="39">
        <f t="shared" si="22"/>
        <v>42213</v>
      </c>
      <c r="H48" s="39"/>
      <c r="I48" s="39"/>
      <c r="J48" s="104">
        <f t="shared" si="23"/>
        <v>42218</v>
      </c>
      <c r="K48" s="104">
        <f t="shared" si="24"/>
        <v>42219</v>
      </c>
      <c r="L48" s="104">
        <f t="shared" si="25"/>
        <v>42222</v>
      </c>
      <c r="M48" s="104"/>
      <c r="N48" s="104">
        <f t="shared" si="26"/>
        <v>42223</v>
      </c>
      <c r="O48" s="104">
        <f t="shared" si="27"/>
        <v>42224</v>
      </c>
      <c r="P48" s="31"/>
      <c r="Q48" s="104">
        <f t="shared" si="28"/>
        <v>42227</v>
      </c>
    </row>
    <row r="49" spans="1:17" s="10" customFormat="1" ht="25.5" hidden="1" customHeight="1">
      <c r="A49" s="854" t="s">
        <v>74</v>
      </c>
      <c r="B49" s="855"/>
      <c r="C49" s="117">
        <v>1511</v>
      </c>
      <c r="D49" s="38">
        <f t="shared" si="0"/>
        <v>42217</v>
      </c>
      <c r="E49" s="38">
        <f t="shared" si="29"/>
        <v>42219</v>
      </c>
      <c r="F49" s="39"/>
      <c r="G49" s="39">
        <f t="shared" si="22"/>
        <v>42220</v>
      </c>
      <c r="H49" s="39"/>
      <c r="I49" s="39"/>
      <c r="J49" s="104">
        <f t="shared" si="23"/>
        <v>42225</v>
      </c>
      <c r="K49" s="104">
        <f t="shared" si="24"/>
        <v>42226</v>
      </c>
      <c r="L49" s="104">
        <f t="shared" si="25"/>
        <v>42229</v>
      </c>
      <c r="M49" s="104"/>
      <c r="N49" s="104">
        <f t="shared" si="26"/>
        <v>42230</v>
      </c>
      <c r="O49" s="104">
        <f t="shared" si="27"/>
        <v>42231</v>
      </c>
      <c r="P49" s="31"/>
      <c r="Q49" s="104">
        <f t="shared" si="28"/>
        <v>42234</v>
      </c>
    </row>
    <row r="50" spans="1:17" s="10" customFormat="1" ht="25.5" hidden="1" customHeight="1">
      <c r="A50" s="854" t="s">
        <v>109</v>
      </c>
      <c r="B50" s="855"/>
      <c r="C50" s="117" t="s">
        <v>513</v>
      </c>
      <c r="D50" s="38">
        <f t="shared" si="0"/>
        <v>42224</v>
      </c>
      <c r="E50" s="38">
        <f t="shared" si="29"/>
        <v>42226</v>
      </c>
      <c r="F50" s="39"/>
      <c r="G50" s="39">
        <f t="shared" si="22"/>
        <v>42227</v>
      </c>
      <c r="H50" s="39"/>
      <c r="I50" s="39"/>
      <c r="J50" s="104">
        <f t="shared" si="23"/>
        <v>42232</v>
      </c>
      <c r="K50" s="104">
        <f t="shared" si="24"/>
        <v>42233</v>
      </c>
      <c r="L50" s="104">
        <f t="shared" si="25"/>
        <v>42236</v>
      </c>
      <c r="M50" s="104"/>
      <c r="N50" s="104">
        <f t="shared" si="26"/>
        <v>42237</v>
      </c>
      <c r="O50" s="104">
        <f t="shared" si="27"/>
        <v>42238</v>
      </c>
      <c r="P50" s="31"/>
      <c r="Q50" s="104">
        <f t="shared" si="28"/>
        <v>42241</v>
      </c>
    </row>
    <row r="51" spans="1:17" s="10" customFormat="1" ht="25.5" hidden="1" customHeight="1">
      <c r="A51" s="854" t="s">
        <v>110</v>
      </c>
      <c r="B51" s="855"/>
      <c r="C51" s="117">
        <v>1513</v>
      </c>
      <c r="D51" s="38">
        <f t="shared" si="0"/>
        <v>42231</v>
      </c>
      <c r="E51" s="38">
        <f t="shared" si="29"/>
        <v>42233</v>
      </c>
      <c r="F51" s="39"/>
      <c r="G51" s="39">
        <f t="shared" si="22"/>
        <v>42234</v>
      </c>
      <c r="H51" s="39"/>
      <c r="I51" s="39"/>
      <c r="J51" s="104">
        <f t="shared" si="23"/>
        <v>42239</v>
      </c>
      <c r="K51" s="104">
        <f t="shared" si="24"/>
        <v>42240</v>
      </c>
      <c r="L51" s="104">
        <f t="shared" si="25"/>
        <v>42243</v>
      </c>
      <c r="M51" s="104"/>
      <c r="N51" s="104">
        <f t="shared" si="26"/>
        <v>42244</v>
      </c>
      <c r="O51" s="104">
        <f t="shared" si="27"/>
        <v>42245</v>
      </c>
      <c r="P51" s="31"/>
      <c r="Q51" s="104">
        <f t="shared" si="28"/>
        <v>42248</v>
      </c>
    </row>
    <row r="52" spans="1:17" s="10" customFormat="1" ht="25.5" hidden="1" customHeight="1">
      <c r="A52" s="854" t="s">
        <v>85</v>
      </c>
      <c r="B52" s="855"/>
      <c r="C52" s="117">
        <v>1511</v>
      </c>
      <c r="D52" s="38">
        <f t="shared" si="0"/>
        <v>42238</v>
      </c>
      <c r="E52" s="38">
        <f t="shared" si="29"/>
        <v>42240</v>
      </c>
      <c r="F52" s="39"/>
      <c r="G52" s="39">
        <f>D52+3</f>
        <v>42241</v>
      </c>
      <c r="H52" s="39"/>
      <c r="I52" s="39"/>
      <c r="J52" s="104">
        <f>D52+8</f>
        <v>42246</v>
      </c>
      <c r="K52" s="104">
        <f>D52+9</f>
        <v>42247</v>
      </c>
      <c r="L52" s="104">
        <f>D52+12</f>
        <v>42250</v>
      </c>
      <c r="M52" s="104"/>
      <c r="N52" s="104">
        <f>D52+13</f>
        <v>42251</v>
      </c>
      <c r="O52" s="104">
        <f>D52+14</f>
        <v>42252</v>
      </c>
      <c r="P52" s="31"/>
      <c r="Q52" s="104">
        <f>D52+17</f>
        <v>42255</v>
      </c>
    </row>
    <row r="53" spans="1:17" s="10" customFormat="1" ht="25.5" hidden="1" customHeight="1">
      <c r="A53" s="854" t="s">
        <v>151</v>
      </c>
      <c r="B53" s="855"/>
      <c r="C53" s="117">
        <v>1517</v>
      </c>
      <c r="D53" s="38">
        <f t="shared" si="0"/>
        <v>42245</v>
      </c>
      <c r="E53" s="38">
        <f t="shared" si="29"/>
        <v>42247</v>
      </c>
      <c r="F53" s="39"/>
      <c r="G53" s="39">
        <f>D53+3</f>
        <v>42248</v>
      </c>
      <c r="H53" s="39"/>
      <c r="I53" s="39"/>
      <c r="J53" s="104">
        <f>D53+8</f>
        <v>42253</v>
      </c>
      <c r="K53" s="104">
        <f>D53+9</f>
        <v>42254</v>
      </c>
      <c r="L53" s="104">
        <f>D53+12</f>
        <v>42257</v>
      </c>
      <c r="M53" s="104"/>
      <c r="N53" s="104">
        <f>D53+13</f>
        <v>42258</v>
      </c>
      <c r="O53" s="104">
        <f>D53+14</f>
        <v>42259</v>
      </c>
      <c r="P53" s="31"/>
      <c r="Q53" s="104">
        <f>D53+17</f>
        <v>42262</v>
      </c>
    </row>
    <row r="54" spans="1:17" s="10" customFormat="1" ht="25.5" hidden="1" customHeight="1">
      <c r="A54" s="854" t="s">
        <v>89</v>
      </c>
      <c r="B54" s="855"/>
      <c r="C54" s="117">
        <v>1513</v>
      </c>
      <c r="D54" s="38">
        <f t="shared" si="0"/>
        <v>42252</v>
      </c>
      <c r="E54" s="39">
        <f t="shared" si="29"/>
        <v>42254</v>
      </c>
      <c r="F54" s="39"/>
      <c r="G54" s="39">
        <f>D54+3</f>
        <v>42255</v>
      </c>
      <c r="H54" s="39"/>
      <c r="I54" s="39"/>
      <c r="J54" s="104">
        <f>D54+8</f>
        <v>42260</v>
      </c>
      <c r="K54" s="104">
        <f>D54+9</f>
        <v>42261</v>
      </c>
      <c r="L54" s="104">
        <f>D54+12</f>
        <v>42264</v>
      </c>
      <c r="M54" s="104"/>
      <c r="N54" s="104">
        <f>D54+13</f>
        <v>42265</v>
      </c>
      <c r="O54" s="104">
        <f>D54+14</f>
        <v>42266</v>
      </c>
      <c r="P54" s="31"/>
      <c r="Q54" s="104">
        <f>D54+17</f>
        <v>42269</v>
      </c>
    </row>
    <row r="55" spans="1:17" s="10" customFormat="1" ht="25.5" hidden="1" customHeight="1">
      <c r="A55" s="854" t="s">
        <v>190</v>
      </c>
      <c r="B55" s="855"/>
      <c r="C55" s="117">
        <v>1523</v>
      </c>
      <c r="D55" s="38">
        <f t="shared" si="0"/>
        <v>42259</v>
      </c>
      <c r="E55" s="39">
        <f t="shared" si="29"/>
        <v>42261</v>
      </c>
      <c r="F55" s="39"/>
      <c r="G55" s="39">
        <f t="shared" ref="G55:G60" si="30">D55+3</f>
        <v>42262</v>
      </c>
      <c r="H55" s="39"/>
      <c r="I55" s="39"/>
      <c r="J55" s="104">
        <f t="shared" ref="J55:J60" si="31">D55+8</f>
        <v>42267</v>
      </c>
      <c r="K55" s="104">
        <f t="shared" ref="K55:K60" si="32">D55+9</f>
        <v>42268</v>
      </c>
      <c r="L55" s="104">
        <f t="shared" ref="L55:L60" si="33">D55+12</f>
        <v>42271</v>
      </c>
      <c r="M55" s="104"/>
      <c r="N55" s="104">
        <f t="shared" ref="N55:N60" si="34">D55+13</f>
        <v>42272</v>
      </c>
      <c r="O55" s="104">
        <f t="shared" ref="O55:O60" si="35">D55+14</f>
        <v>42273</v>
      </c>
      <c r="P55" s="31"/>
      <c r="Q55" s="104">
        <f t="shared" ref="Q55:Q60" si="36">D55+17</f>
        <v>42276</v>
      </c>
    </row>
    <row r="56" spans="1:17" s="10" customFormat="1" ht="25.5" hidden="1" customHeight="1">
      <c r="A56" s="854" t="s">
        <v>109</v>
      </c>
      <c r="B56" s="855"/>
      <c r="C56" s="117">
        <v>1515</v>
      </c>
      <c r="D56" s="38">
        <f t="shared" si="0"/>
        <v>42266</v>
      </c>
      <c r="E56" s="39">
        <f t="shared" si="29"/>
        <v>42268</v>
      </c>
      <c r="F56" s="39"/>
      <c r="G56" s="39">
        <f t="shared" si="30"/>
        <v>42269</v>
      </c>
      <c r="H56" s="39"/>
      <c r="I56" s="39"/>
      <c r="J56" s="104">
        <f t="shared" si="31"/>
        <v>42274</v>
      </c>
      <c r="K56" s="104">
        <f t="shared" si="32"/>
        <v>42275</v>
      </c>
      <c r="L56" s="104">
        <f t="shared" si="33"/>
        <v>42278</v>
      </c>
      <c r="M56" s="104"/>
      <c r="N56" s="104">
        <f t="shared" si="34"/>
        <v>42279</v>
      </c>
      <c r="O56" s="104">
        <f>D56+14+7</f>
        <v>42287</v>
      </c>
      <c r="P56" s="31"/>
      <c r="Q56" s="104">
        <f>D56+17+7</f>
        <v>42290</v>
      </c>
    </row>
    <row r="57" spans="1:17" s="10" customFormat="1" ht="25.5" hidden="1" customHeight="1">
      <c r="A57" s="854" t="s">
        <v>110</v>
      </c>
      <c r="B57" s="855"/>
      <c r="C57" s="117">
        <v>1515</v>
      </c>
      <c r="D57" s="38">
        <f t="shared" si="0"/>
        <v>42273</v>
      </c>
      <c r="E57" s="39">
        <f t="shared" si="29"/>
        <v>42275</v>
      </c>
      <c r="F57" s="39"/>
      <c r="G57" s="39">
        <f t="shared" si="30"/>
        <v>42276</v>
      </c>
      <c r="H57" s="39"/>
      <c r="I57" s="39"/>
      <c r="J57" s="104" t="s">
        <v>36</v>
      </c>
      <c r="K57" s="104" t="s">
        <v>36</v>
      </c>
      <c r="L57" s="104" t="s">
        <v>36</v>
      </c>
      <c r="M57" s="104" t="s">
        <v>36</v>
      </c>
      <c r="N57" s="104" t="s">
        <v>36</v>
      </c>
      <c r="O57" s="104" t="s">
        <v>36</v>
      </c>
      <c r="P57" s="31" t="s">
        <v>36</v>
      </c>
      <c r="Q57" s="104" t="s">
        <v>36</v>
      </c>
    </row>
    <row r="58" spans="1:17" s="10" customFormat="1" ht="25.5" hidden="1" customHeight="1">
      <c r="A58" s="854" t="s">
        <v>85</v>
      </c>
      <c r="B58" s="855"/>
      <c r="C58" s="117">
        <v>1513</v>
      </c>
      <c r="D58" s="38">
        <f t="shared" si="0"/>
        <v>42280</v>
      </c>
      <c r="E58" s="39">
        <f>D58+2</f>
        <v>42282</v>
      </c>
      <c r="F58" s="39"/>
      <c r="G58" s="39" t="s">
        <v>36</v>
      </c>
      <c r="H58" s="39"/>
      <c r="I58" s="39"/>
      <c r="J58" s="104">
        <f t="shared" si="31"/>
        <v>42288</v>
      </c>
      <c r="K58" s="104">
        <f t="shared" si="32"/>
        <v>42289</v>
      </c>
      <c r="L58" s="104">
        <f t="shared" si="33"/>
        <v>42292</v>
      </c>
      <c r="M58" s="104"/>
      <c r="N58" s="104">
        <f t="shared" si="34"/>
        <v>42293</v>
      </c>
      <c r="O58" s="104">
        <f t="shared" si="35"/>
        <v>42294</v>
      </c>
      <c r="P58" s="31"/>
      <c r="Q58" s="104">
        <f t="shared" si="36"/>
        <v>42297</v>
      </c>
    </row>
    <row r="59" spans="1:17" s="10" customFormat="1" ht="25.5" hidden="1" customHeight="1">
      <c r="A59" s="849" t="s">
        <v>74</v>
      </c>
      <c r="B59" s="850"/>
      <c r="C59" s="105" t="s">
        <v>533</v>
      </c>
      <c r="D59" s="38">
        <f t="shared" si="0"/>
        <v>42287</v>
      </c>
      <c r="E59" s="39">
        <f>D59+2</f>
        <v>42289</v>
      </c>
      <c r="F59" s="39"/>
      <c r="G59" s="39">
        <f t="shared" si="30"/>
        <v>42290</v>
      </c>
      <c r="H59" s="39"/>
      <c r="I59" s="39"/>
      <c r="J59" s="104">
        <f t="shared" si="31"/>
        <v>42295</v>
      </c>
      <c r="K59" s="104">
        <f t="shared" si="32"/>
        <v>42296</v>
      </c>
      <c r="L59" s="104">
        <f t="shared" si="33"/>
        <v>42299</v>
      </c>
      <c r="M59" s="104"/>
      <c r="N59" s="104">
        <f t="shared" si="34"/>
        <v>42300</v>
      </c>
      <c r="O59" s="104">
        <f t="shared" si="35"/>
        <v>42301</v>
      </c>
      <c r="P59" s="31"/>
      <c r="Q59" s="104">
        <f t="shared" si="36"/>
        <v>42304</v>
      </c>
    </row>
    <row r="60" spans="1:17" s="10" customFormat="1" ht="25.5" hidden="1" customHeight="1">
      <c r="A60" s="854" t="s">
        <v>89</v>
      </c>
      <c r="B60" s="855"/>
      <c r="C60" s="117">
        <v>1515</v>
      </c>
      <c r="D60" s="38">
        <f t="shared" si="0"/>
        <v>42294</v>
      </c>
      <c r="E60" s="39">
        <f>D60+2</f>
        <v>42296</v>
      </c>
      <c r="F60" s="39"/>
      <c r="G60" s="39">
        <f t="shared" si="30"/>
        <v>42297</v>
      </c>
      <c r="H60" s="39"/>
      <c r="I60" s="39"/>
      <c r="J60" s="104">
        <f t="shared" si="31"/>
        <v>42302</v>
      </c>
      <c r="K60" s="104">
        <f t="shared" si="32"/>
        <v>42303</v>
      </c>
      <c r="L60" s="104">
        <f t="shared" si="33"/>
        <v>42306</v>
      </c>
      <c r="M60" s="104"/>
      <c r="N60" s="104">
        <f t="shared" si="34"/>
        <v>42307</v>
      </c>
      <c r="O60" s="104">
        <f t="shared" si="35"/>
        <v>42308</v>
      </c>
      <c r="P60" s="31"/>
      <c r="Q60" s="104">
        <f t="shared" si="36"/>
        <v>42311</v>
      </c>
    </row>
    <row r="61" spans="1:17" s="10" customFormat="1" ht="25.5" hidden="1" customHeight="1">
      <c r="A61" s="849" t="s">
        <v>191</v>
      </c>
      <c r="B61" s="850"/>
      <c r="C61" s="105"/>
      <c r="D61" s="38">
        <f t="shared" si="0"/>
        <v>42301</v>
      </c>
      <c r="E61" s="38"/>
      <c r="F61" s="39"/>
      <c r="G61" s="39"/>
      <c r="H61" s="39"/>
      <c r="I61" s="39"/>
      <c r="J61" s="104"/>
      <c r="K61" s="104"/>
      <c r="L61" s="104"/>
      <c r="M61" s="104"/>
      <c r="N61" s="104"/>
      <c r="O61" s="104"/>
      <c r="P61" s="31"/>
      <c r="Q61" s="104"/>
    </row>
    <row r="62" spans="1:17" s="10" customFormat="1" ht="25.5" hidden="1" customHeight="1">
      <c r="A62" s="854" t="s">
        <v>110</v>
      </c>
      <c r="B62" s="855"/>
      <c r="C62" s="117" t="s">
        <v>533</v>
      </c>
      <c r="D62" s="38">
        <f t="shared" si="0"/>
        <v>42308</v>
      </c>
      <c r="E62" s="39"/>
      <c r="F62" s="39"/>
      <c r="G62" s="39">
        <f t="shared" ref="G62:G68" si="37">D62+3</f>
        <v>42311</v>
      </c>
      <c r="H62" s="39"/>
      <c r="I62" s="39"/>
      <c r="J62" s="104">
        <f>D62+8</f>
        <v>42316</v>
      </c>
      <c r="K62" s="104">
        <f t="shared" ref="K62:K68" si="38">D62+9</f>
        <v>42317</v>
      </c>
      <c r="L62" s="104">
        <f t="shared" ref="L62:L68" si="39">D62+12</f>
        <v>42320</v>
      </c>
      <c r="M62" s="104"/>
      <c r="N62" s="104">
        <f t="shared" ref="N62:N68" si="40">D62+13</f>
        <v>42321</v>
      </c>
      <c r="O62" s="104">
        <f t="shared" ref="O62:O68" si="41">D62+14</f>
        <v>42322</v>
      </c>
      <c r="P62" s="31"/>
      <c r="Q62" s="104">
        <f>D62+17</f>
        <v>42325</v>
      </c>
    </row>
    <row r="63" spans="1:17" s="10" customFormat="1" ht="25.5" hidden="1" customHeight="1">
      <c r="A63" s="849" t="s">
        <v>191</v>
      </c>
      <c r="B63" s="850"/>
      <c r="C63" s="105"/>
      <c r="D63" s="38">
        <f t="shared" si="0"/>
        <v>42315</v>
      </c>
      <c r="E63" s="38"/>
      <c r="F63" s="39"/>
      <c r="G63" s="39">
        <f t="shared" si="37"/>
        <v>42318</v>
      </c>
      <c r="H63" s="39"/>
      <c r="I63" s="39"/>
      <c r="J63" s="104">
        <f t="shared" ref="J63:J68" si="42">D63+7</f>
        <v>42322</v>
      </c>
      <c r="K63" s="104">
        <f t="shared" si="38"/>
        <v>42324</v>
      </c>
      <c r="L63" s="104">
        <f t="shared" si="39"/>
        <v>42327</v>
      </c>
      <c r="M63" s="104"/>
      <c r="N63" s="104">
        <f t="shared" si="40"/>
        <v>42328</v>
      </c>
      <c r="O63" s="104">
        <f t="shared" si="41"/>
        <v>42329</v>
      </c>
      <c r="P63" s="31"/>
      <c r="Q63" s="104">
        <f t="shared" ref="Q63:Q68" si="43">D63+16</f>
        <v>42331</v>
      </c>
    </row>
    <row r="64" spans="1:17" s="10" customFormat="1" ht="25.5" hidden="1" customHeight="1">
      <c r="A64" s="854" t="s">
        <v>85</v>
      </c>
      <c r="B64" s="855"/>
      <c r="C64" s="117" t="s">
        <v>532</v>
      </c>
      <c r="D64" s="38">
        <f t="shared" si="0"/>
        <v>42322</v>
      </c>
      <c r="E64" s="38">
        <f>D64+2</f>
        <v>42324</v>
      </c>
      <c r="F64" s="39"/>
      <c r="G64" s="39">
        <f t="shared" si="37"/>
        <v>42325</v>
      </c>
      <c r="H64" s="39"/>
      <c r="I64" s="39"/>
      <c r="J64" s="104">
        <f t="shared" si="42"/>
        <v>42329</v>
      </c>
      <c r="K64" s="104">
        <f t="shared" si="38"/>
        <v>42331</v>
      </c>
      <c r="L64" s="104">
        <f t="shared" si="39"/>
        <v>42334</v>
      </c>
      <c r="M64" s="104"/>
      <c r="N64" s="104">
        <f t="shared" si="40"/>
        <v>42335</v>
      </c>
      <c r="O64" s="104">
        <f t="shared" si="41"/>
        <v>42336</v>
      </c>
      <c r="P64" s="31"/>
      <c r="Q64" s="104">
        <f t="shared" si="43"/>
        <v>42338</v>
      </c>
    </row>
    <row r="65" spans="1:17" s="10" customFormat="1" ht="25.5" hidden="1" customHeight="1">
      <c r="A65" s="854" t="s">
        <v>74</v>
      </c>
      <c r="B65" s="855"/>
      <c r="C65" s="117" t="s">
        <v>538</v>
      </c>
      <c r="D65" s="38">
        <f t="shared" si="0"/>
        <v>42329</v>
      </c>
      <c r="E65" s="38"/>
      <c r="F65" s="39"/>
      <c r="G65" s="39">
        <f t="shared" si="37"/>
        <v>42332</v>
      </c>
      <c r="H65" s="39"/>
      <c r="I65" s="39"/>
      <c r="J65" s="104">
        <f t="shared" si="42"/>
        <v>42336</v>
      </c>
      <c r="K65" s="104">
        <f t="shared" si="38"/>
        <v>42338</v>
      </c>
      <c r="L65" s="104">
        <f t="shared" si="39"/>
        <v>42341</v>
      </c>
      <c r="M65" s="104"/>
      <c r="N65" s="104">
        <f t="shared" si="40"/>
        <v>42342</v>
      </c>
      <c r="O65" s="104">
        <f t="shared" si="41"/>
        <v>42343</v>
      </c>
      <c r="P65" s="31"/>
      <c r="Q65" s="104">
        <f t="shared" si="43"/>
        <v>42345</v>
      </c>
    </row>
    <row r="66" spans="1:17" s="10" customFormat="1" ht="25.5" hidden="1" customHeight="1">
      <c r="A66" s="854" t="s">
        <v>89</v>
      </c>
      <c r="B66" s="855"/>
      <c r="C66" s="105" t="s">
        <v>533</v>
      </c>
      <c r="D66" s="38">
        <f t="shared" si="0"/>
        <v>42336</v>
      </c>
      <c r="E66" s="38"/>
      <c r="F66" s="39"/>
      <c r="G66" s="39">
        <f t="shared" si="37"/>
        <v>42339</v>
      </c>
      <c r="H66" s="39"/>
      <c r="I66" s="39"/>
      <c r="J66" s="104">
        <f t="shared" si="42"/>
        <v>42343</v>
      </c>
      <c r="K66" s="104">
        <f t="shared" si="38"/>
        <v>42345</v>
      </c>
      <c r="L66" s="104">
        <f t="shared" si="39"/>
        <v>42348</v>
      </c>
      <c r="M66" s="104"/>
      <c r="N66" s="104">
        <f t="shared" si="40"/>
        <v>42349</v>
      </c>
      <c r="O66" s="104">
        <f t="shared" si="41"/>
        <v>42350</v>
      </c>
      <c r="P66" s="31"/>
      <c r="Q66" s="104">
        <f t="shared" si="43"/>
        <v>42352</v>
      </c>
    </row>
    <row r="67" spans="1:17" s="10" customFormat="1" ht="25.5" hidden="1" customHeight="1">
      <c r="A67" s="854" t="s">
        <v>190</v>
      </c>
      <c r="B67" s="855"/>
      <c r="C67" s="105" t="s">
        <v>593</v>
      </c>
      <c r="D67" s="38">
        <f t="shared" si="0"/>
        <v>42343</v>
      </c>
      <c r="E67" s="38"/>
      <c r="F67" s="39"/>
      <c r="G67" s="39">
        <f t="shared" si="37"/>
        <v>42346</v>
      </c>
      <c r="H67" s="39"/>
      <c r="I67" s="39"/>
      <c r="J67" s="104">
        <f t="shared" si="42"/>
        <v>42350</v>
      </c>
      <c r="K67" s="104">
        <f t="shared" si="38"/>
        <v>42352</v>
      </c>
      <c r="L67" s="104">
        <f t="shared" si="39"/>
        <v>42355</v>
      </c>
      <c r="M67" s="104"/>
      <c r="N67" s="104">
        <f t="shared" si="40"/>
        <v>42356</v>
      </c>
      <c r="O67" s="104">
        <f t="shared" si="41"/>
        <v>42357</v>
      </c>
      <c r="P67" s="31"/>
      <c r="Q67" s="104">
        <f t="shared" si="43"/>
        <v>42359</v>
      </c>
    </row>
    <row r="68" spans="1:17" s="10" customFormat="1" ht="25.5" hidden="1" customHeight="1">
      <c r="A68" s="854" t="s">
        <v>110</v>
      </c>
      <c r="B68" s="855"/>
      <c r="C68" s="117" t="s">
        <v>538</v>
      </c>
      <c r="D68" s="38">
        <f t="shared" si="0"/>
        <v>42350</v>
      </c>
      <c r="E68" s="38"/>
      <c r="F68" s="39"/>
      <c r="G68" s="39">
        <f t="shared" si="37"/>
        <v>42353</v>
      </c>
      <c r="H68" s="39"/>
      <c r="I68" s="39"/>
      <c r="J68" s="104">
        <f t="shared" si="42"/>
        <v>42357</v>
      </c>
      <c r="K68" s="104">
        <f t="shared" si="38"/>
        <v>42359</v>
      </c>
      <c r="L68" s="104">
        <f t="shared" si="39"/>
        <v>42362</v>
      </c>
      <c r="M68" s="104"/>
      <c r="N68" s="104">
        <f t="shared" si="40"/>
        <v>42363</v>
      </c>
      <c r="O68" s="104">
        <f t="shared" si="41"/>
        <v>42364</v>
      </c>
      <c r="P68" s="31"/>
      <c r="Q68" s="104">
        <f t="shared" si="43"/>
        <v>42366</v>
      </c>
    </row>
    <row r="69" spans="1:17" s="283" customFormat="1" ht="25.5" hidden="1" customHeight="1">
      <c r="A69" s="1075" t="s">
        <v>191</v>
      </c>
      <c r="B69" s="1076"/>
      <c r="C69" s="285"/>
      <c r="D69" s="280">
        <f t="shared" si="0"/>
        <v>42357</v>
      </c>
      <c r="E69" s="280"/>
      <c r="F69" s="281"/>
      <c r="G69" s="281"/>
      <c r="H69" s="281"/>
      <c r="I69" s="281"/>
      <c r="J69" s="282"/>
      <c r="K69" s="282"/>
      <c r="L69" s="282"/>
      <c r="M69" s="282"/>
      <c r="N69" s="282"/>
      <c r="O69" s="282"/>
      <c r="P69" s="286"/>
      <c r="Q69" s="282"/>
    </row>
    <row r="70" spans="1:17" s="283" customFormat="1" ht="25.5" hidden="1" customHeight="1">
      <c r="A70" s="1075" t="s">
        <v>191</v>
      </c>
      <c r="B70" s="1076"/>
      <c r="C70" s="285"/>
      <c r="D70" s="280">
        <f t="shared" si="0"/>
        <v>42364</v>
      </c>
      <c r="E70" s="280"/>
      <c r="F70" s="281"/>
      <c r="G70" s="281"/>
      <c r="H70" s="281"/>
      <c r="I70" s="281"/>
      <c r="J70" s="282"/>
      <c r="K70" s="282"/>
      <c r="L70" s="282"/>
      <c r="M70" s="282"/>
      <c r="N70" s="282"/>
      <c r="O70" s="282"/>
      <c r="P70" s="286"/>
      <c r="Q70" s="282"/>
    </row>
    <row r="71" spans="1:17" s="10" customFormat="1" ht="25.5" hidden="1" customHeight="1">
      <c r="A71" s="854" t="s">
        <v>74</v>
      </c>
      <c r="B71" s="855"/>
      <c r="C71" s="117" t="s">
        <v>546</v>
      </c>
      <c r="D71" s="38">
        <f t="shared" si="0"/>
        <v>42371</v>
      </c>
      <c r="E71" s="38"/>
      <c r="F71" s="39"/>
      <c r="G71" s="39">
        <f t="shared" ref="G71:G79" si="44">D71+3</f>
        <v>42374</v>
      </c>
      <c r="H71" s="39"/>
      <c r="I71" s="39"/>
      <c r="J71" s="104">
        <f t="shared" ref="J71:J79" si="45">D71+7</f>
        <v>42378</v>
      </c>
      <c r="K71" s="104">
        <f t="shared" ref="K71:K79" si="46">D71+9</f>
        <v>42380</v>
      </c>
      <c r="L71" s="104">
        <f t="shared" ref="L71:L79" si="47">D71+12</f>
        <v>42383</v>
      </c>
      <c r="M71" s="104"/>
      <c r="N71" s="104">
        <f t="shared" ref="N71:N79" si="48">D71+13</f>
        <v>42384</v>
      </c>
      <c r="O71" s="104">
        <f t="shared" ref="O71:O79" si="49">D71+14</f>
        <v>42385</v>
      </c>
      <c r="P71" s="31"/>
      <c r="Q71" s="104">
        <f t="shared" ref="Q71:Q79" si="50">D71+16</f>
        <v>42387</v>
      </c>
    </row>
    <row r="72" spans="1:17" s="10" customFormat="1" ht="25.5" hidden="1" customHeight="1">
      <c r="A72" s="854" t="s">
        <v>89</v>
      </c>
      <c r="B72" s="855"/>
      <c r="C72" s="117" t="s">
        <v>616</v>
      </c>
      <c r="D72" s="38">
        <f t="shared" si="0"/>
        <v>42378</v>
      </c>
      <c r="E72" s="38"/>
      <c r="F72" s="39"/>
      <c r="G72" s="39">
        <f t="shared" si="44"/>
        <v>42381</v>
      </c>
      <c r="H72" s="39"/>
      <c r="I72" s="39"/>
      <c r="J72" s="104">
        <f t="shared" si="45"/>
        <v>42385</v>
      </c>
      <c r="K72" s="104">
        <f t="shared" si="46"/>
        <v>42387</v>
      </c>
      <c r="L72" s="104">
        <f t="shared" si="47"/>
        <v>42390</v>
      </c>
      <c r="M72" s="104"/>
      <c r="N72" s="104">
        <f t="shared" si="48"/>
        <v>42391</v>
      </c>
      <c r="O72" s="104">
        <f t="shared" si="49"/>
        <v>42392</v>
      </c>
      <c r="P72" s="31"/>
      <c r="Q72" s="104">
        <f t="shared" si="50"/>
        <v>42394</v>
      </c>
    </row>
    <row r="73" spans="1:17" s="10" customFormat="1" ht="25.5" hidden="1" customHeight="1">
      <c r="A73" s="854" t="s">
        <v>190</v>
      </c>
      <c r="B73" s="855"/>
      <c r="C73" s="117" t="s">
        <v>616</v>
      </c>
      <c r="D73" s="38">
        <f t="shared" si="0"/>
        <v>42385</v>
      </c>
      <c r="E73" s="38"/>
      <c r="F73" s="39"/>
      <c r="G73" s="39">
        <f t="shared" si="44"/>
        <v>42388</v>
      </c>
      <c r="H73" s="39"/>
      <c r="I73" s="39"/>
      <c r="J73" s="104">
        <f t="shared" si="45"/>
        <v>42392</v>
      </c>
      <c r="K73" s="104">
        <f t="shared" si="46"/>
        <v>42394</v>
      </c>
      <c r="L73" s="104">
        <f t="shared" si="47"/>
        <v>42397</v>
      </c>
      <c r="M73" s="104"/>
      <c r="N73" s="104">
        <f t="shared" si="48"/>
        <v>42398</v>
      </c>
      <c r="O73" s="104">
        <f t="shared" si="49"/>
        <v>42399</v>
      </c>
      <c r="P73" s="31"/>
      <c r="Q73" s="104">
        <f t="shared" si="50"/>
        <v>42401</v>
      </c>
    </row>
    <row r="74" spans="1:17" s="10" customFormat="1" ht="25.5" hidden="1" customHeight="1">
      <c r="A74" s="854" t="s">
        <v>110</v>
      </c>
      <c r="B74" s="855"/>
      <c r="C74" s="117" t="s">
        <v>616</v>
      </c>
      <c r="D74" s="38">
        <f t="shared" si="0"/>
        <v>42392</v>
      </c>
      <c r="E74" s="38"/>
      <c r="F74" s="39"/>
      <c r="G74" s="39">
        <f t="shared" si="44"/>
        <v>42395</v>
      </c>
      <c r="H74" s="39"/>
      <c r="I74" s="39"/>
      <c r="J74" s="104">
        <f t="shared" si="45"/>
        <v>42399</v>
      </c>
      <c r="K74" s="104">
        <f t="shared" si="46"/>
        <v>42401</v>
      </c>
      <c r="L74" s="104">
        <f t="shared" si="47"/>
        <v>42404</v>
      </c>
      <c r="M74" s="104"/>
      <c r="N74" s="304" t="s">
        <v>36</v>
      </c>
      <c r="O74" s="104">
        <f t="shared" si="49"/>
        <v>42406</v>
      </c>
      <c r="P74" s="31"/>
      <c r="Q74" s="104">
        <f t="shared" si="50"/>
        <v>42408</v>
      </c>
    </row>
    <row r="75" spans="1:17" s="10" customFormat="1" ht="25.5" hidden="1" customHeight="1">
      <c r="A75" s="854" t="s">
        <v>145</v>
      </c>
      <c r="B75" s="855"/>
      <c r="C75" s="117" t="s">
        <v>617</v>
      </c>
      <c r="D75" s="38">
        <f t="shared" si="0"/>
        <v>42399</v>
      </c>
      <c r="E75" s="38"/>
      <c r="F75" s="39"/>
      <c r="G75" s="39">
        <f t="shared" si="44"/>
        <v>42402</v>
      </c>
      <c r="H75" s="39"/>
      <c r="I75" s="39"/>
      <c r="J75" s="104">
        <f t="shared" si="45"/>
        <v>42406</v>
      </c>
      <c r="K75" s="104">
        <f t="shared" si="46"/>
        <v>42408</v>
      </c>
      <c r="L75" s="104">
        <f t="shared" si="47"/>
        <v>42411</v>
      </c>
      <c r="M75" s="104"/>
      <c r="N75" s="104">
        <f t="shared" si="48"/>
        <v>42412</v>
      </c>
      <c r="O75" s="104">
        <f t="shared" si="49"/>
        <v>42413</v>
      </c>
      <c r="P75" s="31"/>
      <c r="Q75" s="104">
        <f t="shared" si="50"/>
        <v>42415</v>
      </c>
    </row>
    <row r="76" spans="1:17" s="10" customFormat="1" ht="25.5" hidden="1" customHeight="1">
      <c r="A76" s="1073" t="s">
        <v>191</v>
      </c>
      <c r="B76" s="1074"/>
      <c r="C76" s="297"/>
      <c r="D76" s="298">
        <f t="shared" si="0"/>
        <v>42406</v>
      </c>
      <c r="E76" s="298"/>
      <c r="F76" s="299"/>
      <c r="G76" s="299"/>
      <c r="H76" s="299"/>
      <c r="I76" s="299"/>
      <c r="J76" s="300"/>
      <c r="K76" s="300"/>
      <c r="L76" s="300"/>
      <c r="M76" s="300"/>
      <c r="N76" s="300"/>
      <c r="O76" s="300"/>
      <c r="P76" s="301"/>
      <c r="Q76" s="300"/>
    </row>
    <row r="77" spans="1:17" s="10" customFormat="1" ht="25.5" hidden="1" customHeight="1">
      <c r="A77" s="1073" t="s">
        <v>191</v>
      </c>
      <c r="B77" s="1074"/>
      <c r="C77" s="297"/>
      <c r="D77" s="298">
        <f t="shared" ref="D77:D108" si="51">D76+7</f>
        <v>42413</v>
      </c>
      <c r="E77" s="298"/>
      <c r="F77" s="299"/>
      <c r="G77" s="299"/>
      <c r="H77" s="299"/>
      <c r="I77" s="299"/>
      <c r="J77" s="300"/>
      <c r="K77" s="300"/>
      <c r="L77" s="300"/>
      <c r="M77" s="300"/>
      <c r="N77" s="300"/>
      <c r="O77" s="300"/>
      <c r="P77" s="301"/>
      <c r="Q77" s="300"/>
    </row>
    <row r="78" spans="1:17" s="10" customFormat="1" ht="25.5" hidden="1" customHeight="1">
      <c r="A78" s="849" t="s">
        <v>89</v>
      </c>
      <c r="B78" s="850"/>
      <c r="C78" s="105" t="s">
        <v>617</v>
      </c>
      <c r="D78" s="38">
        <f t="shared" si="51"/>
        <v>42420</v>
      </c>
      <c r="E78" s="38"/>
      <c r="F78" s="39"/>
      <c r="G78" s="39">
        <f t="shared" si="44"/>
        <v>42423</v>
      </c>
      <c r="H78" s="39"/>
      <c r="I78" s="39"/>
      <c r="J78" s="104">
        <f t="shared" si="45"/>
        <v>42427</v>
      </c>
      <c r="K78" s="104">
        <f t="shared" si="46"/>
        <v>42429</v>
      </c>
      <c r="L78" s="104">
        <f t="shared" si="47"/>
        <v>42432</v>
      </c>
      <c r="M78" s="104"/>
      <c r="N78" s="104">
        <f t="shared" si="48"/>
        <v>42433</v>
      </c>
      <c r="O78" s="104">
        <f t="shared" si="49"/>
        <v>42434</v>
      </c>
      <c r="P78" s="31"/>
      <c r="Q78" s="104">
        <f t="shared" si="50"/>
        <v>42436</v>
      </c>
    </row>
    <row r="79" spans="1:17" s="10" customFormat="1" ht="25.5" hidden="1" customHeight="1">
      <c r="A79" s="854" t="s">
        <v>190</v>
      </c>
      <c r="B79" s="855"/>
      <c r="C79" s="117" t="s">
        <v>617</v>
      </c>
      <c r="D79" s="38">
        <f t="shared" si="51"/>
        <v>42427</v>
      </c>
      <c r="E79" s="38"/>
      <c r="F79" s="39"/>
      <c r="G79" s="39">
        <f t="shared" si="44"/>
        <v>42430</v>
      </c>
      <c r="H79" s="39"/>
      <c r="I79" s="39"/>
      <c r="J79" s="104">
        <f t="shared" si="45"/>
        <v>42434</v>
      </c>
      <c r="K79" s="104">
        <f t="shared" si="46"/>
        <v>42436</v>
      </c>
      <c r="L79" s="104">
        <f t="shared" si="47"/>
        <v>42439</v>
      </c>
      <c r="M79" s="104"/>
      <c r="N79" s="104">
        <f t="shared" si="48"/>
        <v>42440</v>
      </c>
      <c r="O79" s="104">
        <f t="shared" si="49"/>
        <v>42441</v>
      </c>
      <c r="P79" s="31"/>
      <c r="Q79" s="104">
        <f t="shared" si="50"/>
        <v>42443</v>
      </c>
    </row>
    <row r="80" spans="1:17" s="10" customFormat="1" ht="25.5" hidden="1" customHeight="1">
      <c r="A80" s="854" t="s">
        <v>110</v>
      </c>
      <c r="B80" s="855"/>
      <c r="C80" s="117" t="s">
        <v>617</v>
      </c>
      <c r="D80" s="38">
        <f t="shared" si="51"/>
        <v>42434</v>
      </c>
      <c r="E80" s="38"/>
      <c r="F80" s="39"/>
      <c r="G80" s="39">
        <f t="shared" ref="G80:G87" si="52">D80+3</f>
        <v>42437</v>
      </c>
      <c r="H80" s="39"/>
      <c r="I80" s="39"/>
      <c r="J80" s="104">
        <f t="shared" ref="J80:J87" si="53">D80+7</f>
        <v>42441</v>
      </c>
      <c r="K80" s="104">
        <f t="shared" ref="K80:K87" si="54">D80+9</f>
        <v>42443</v>
      </c>
      <c r="L80" s="104">
        <f t="shared" ref="L80:L87" si="55">D80+12</f>
        <v>42446</v>
      </c>
      <c r="M80" s="104"/>
      <c r="N80" s="104">
        <f t="shared" ref="N80:N87" si="56">D80+13</f>
        <v>42447</v>
      </c>
      <c r="O80" s="104">
        <f t="shared" ref="O80:O87" si="57">D80+14</f>
        <v>42448</v>
      </c>
      <c r="P80" s="31"/>
      <c r="Q80" s="104">
        <f t="shared" ref="Q80:Q87" si="58">D80+16</f>
        <v>42450</v>
      </c>
    </row>
    <row r="81" spans="1:17" s="10" customFormat="1" ht="25.5" hidden="1" customHeight="1">
      <c r="A81" s="852" t="s">
        <v>191</v>
      </c>
      <c r="B81" s="853"/>
      <c r="C81" s="117"/>
      <c r="D81" s="38">
        <f t="shared" si="51"/>
        <v>42441</v>
      </c>
      <c r="E81" s="38"/>
      <c r="F81" s="39"/>
      <c r="G81" s="39">
        <f t="shared" si="52"/>
        <v>42444</v>
      </c>
      <c r="H81" s="39"/>
      <c r="I81" s="39"/>
      <c r="J81" s="104">
        <f t="shared" si="53"/>
        <v>42448</v>
      </c>
      <c r="K81" s="104">
        <f t="shared" si="54"/>
        <v>42450</v>
      </c>
      <c r="L81" s="104">
        <f t="shared" si="55"/>
        <v>42453</v>
      </c>
      <c r="M81" s="104"/>
      <c r="N81" s="104">
        <f t="shared" si="56"/>
        <v>42454</v>
      </c>
      <c r="O81" s="104">
        <f t="shared" si="57"/>
        <v>42455</v>
      </c>
      <c r="P81" s="31"/>
      <c r="Q81" s="104">
        <f t="shared" si="58"/>
        <v>42457</v>
      </c>
    </row>
    <row r="82" spans="1:17" s="10" customFormat="1" ht="25.5" hidden="1" customHeight="1">
      <c r="A82" s="854" t="s">
        <v>85</v>
      </c>
      <c r="B82" s="855"/>
      <c r="C82" s="117" t="s">
        <v>620</v>
      </c>
      <c r="D82" s="38">
        <f t="shared" si="51"/>
        <v>42448</v>
      </c>
      <c r="E82" s="38"/>
      <c r="F82" s="173">
        <v>42450</v>
      </c>
      <c r="G82" s="39">
        <f t="shared" si="52"/>
        <v>42451</v>
      </c>
      <c r="H82" s="173">
        <v>42450</v>
      </c>
      <c r="I82" s="173">
        <v>42450</v>
      </c>
      <c r="J82" s="104">
        <f t="shared" si="53"/>
        <v>42455</v>
      </c>
      <c r="K82" s="104">
        <f t="shared" si="54"/>
        <v>42457</v>
      </c>
      <c r="L82" s="104">
        <f t="shared" si="55"/>
        <v>42460</v>
      </c>
      <c r="M82" s="104"/>
      <c r="N82" s="104">
        <f t="shared" si="56"/>
        <v>42461</v>
      </c>
      <c r="O82" s="104">
        <f t="shared" si="57"/>
        <v>42462</v>
      </c>
      <c r="P82" s="31"/>
      <c r="Q82" s="104">
        <f t="shared" si="58"/>
        <v>42464</v>
      </c>
    </row>
    <row r="83" spans="1:17" s="10" customFormat="1" ht="25.5" hidden="1" customHeight="1">
      <c r="A83" s="854" t="s">
        <v>74</v>
      </c>
      <c r="B83" s="855"/>
      <c r="C83" s="117" t="s">
        <v>620</v>
      </c>
      <c r="D83" s="38">
        <f t="shared" si="51"/>
        <v>42455</v>
      </c>
      <c r="E83" s="38"/>
      <c r="F83" s="39"/>
      <c r="G83" s="39">
        <f t="shared" si="52"/>
        <v>42458</v>
      </c>
      <c r="H83" s="39"/>
      <c r="I83" s="39"/>
      <c r="J83" s="104">
        <f t="shared" si="53"/>
        <v>42462</v>
      </c>
      <c r="K83" s="104">
        <f t="shared" si="54"/>
        <v>42464</v>
      </c>
      <c r="L83" s="104">
        <f t="shared" si="55"/>
        <v>42467</v>
      </c>
      <c r="M83" s="104"/>
      <c r="N83" s="104">
        <f t="shared" si="56"/>
        <v>42468</v>
      </c>
      <c r="O83" s="104">
        <f t="shared" si="57"/>
        <v>42469</v>
      </c>
      <c r="P83" s="31"/>
      <c r="Q83" s="104">
        <f t="shared" si="58"/>
        <v>42471</v>
      </c>
    </row>
    <row r="84" spans="1:17" s="10" customFormat="1" ht="25.5" hidden="1" customHeight="1">
      <c r="A84" s="1072" t="s">
        <v>89</v>
      </c>
      <c r="B84" s="999"/>
      <c r="C84" s="117" t="s">
        <v>620</v>
      </c>
      <c r="D84" s="38">
        <f t="shared" si="51"/>
        <v>42462</v>
      </c>
      <c r="E84" s="38"/>
      <c r="F84" s="39"/>
      <c r="G84" s="39">
        <f t="shared" si="52"/>
        <v>42465</v>
      </c>
      <c r="H84" s="39"/>
      <c r="I84" s="39"/>
      <c r="J84" s="104">
        <f t="shared" si="53"/>
        <v>42469</v>
      </c>
      <c r="K84" s="104">
        <f t="shared" si="54"/>
        <v>42471</v>
      </c>
      <c r="L84" s="104">
        <f t="shared" si="55"/>
        <v>42474</v>
      </c>
      <c r="M84" s="104"/>
      <c r="N84" s="104">
        <f t="shared" si="56"/>
        <v>42475</v>
      </c>
      <c r="O84" s="104">
        <f t="shared" si="57"/>
        <v>42476</v>
      </c>
      <c r="P84" s="31"/>
      <c r="Q84" s="104">
        <f t="shared" si="58"/>
        <v>42478</v>
      </c>
    </row>
    <row r="85" spans="1:17" s="10" customFormat="1" ht="25.5" hidden="1" customHeight="1">
      <c r="A85" s="852" t="s">
        <v>191</v>
      </c>
      <c r="B85" s="853"/>
      <c r="C85" s="117"/>
      <c r="D85" s="38">
        <f t="shared" si="51"/>
        <v>42469</v>
      </c>
      <c r="E85" s="38"/>
      <c r="F85" s="39"/>
      <c r="G85" s="39">
        <f t="shared" si="52"/>
        <v>42472</v>
      </c>
      <c r="H85" s="39"/>
      <c r="I85" s="39"/>
      <c r="J85" s="104">
        <f t="shared" si="53"/>
        <v>42476</v>
      </c>
      <c r="K85" s="104">
        <f t="shared" si="54"/>
        <v>42478</v>
      </c>
      <c r="L85" s="104">
        <f t="shared" si="55"/>
        <v>42481</v>
      </c>
      <c r="M85" s="104"/>
      <c r="N85" s="104">
        <f t="shared" si="56"/>
        <v>42482</v>
      </c>
      <c r="O85" s="104">
        <f t="shared" si="57"/>
        <v>42483</v>
      </c>
      <c r="P85" s="31"/>
      <c r="Q85" s="104">
        <f t="shared" si="58"/>
        <v>42485</v>
      </c>
    </row>
    <row r="86" spans="1:17" s="10" customFormat="1" ht="25.5" hidden="1" customHeight="1">
      <c r="A86" s="854" t="s">
        <v>110</v>
      </c>
      <c r="B86" s="855"/>
      <c r="C86" s="117" t="s">
        <v>620</v>
      </c>
      <c r="D86" s="38">
        <f t="shared" si="51"/>
        <v>42476</v>
      </c>
      <c r="E86" s="38"/>
      <c r="F86" s="39"/>
      <c r="G86" s="39">
        <f t="shared" si="52"/>
        <v>42479</v>
      </c>
      <c r="H86" s="39"/>
      <c r="I86" s="39"/>
      <c r="J86" s="104">
        <f t="shared" si="53"/>
        <v>42483</v>
      </c>
      <c r="K86" s="104">
        <f t="shared" si="54"/>
        <v>42485</v>
      </c>
      <c r="L86" s="104">
        <f t="shared" si="55"/>
        <v>42488</v>
      </c>
      <c r="M86" s="104"/>
      <c r="N86" s="104">
        <f t="shared" si="56"/>
        <v>42489</v>
      </c>
      <c r="O86" s="104">
        <f t="shared" si="57"/>
        <v>42490</v>
      </c>
      <c r="P86" s="31"/>
      <c r="Q86" s="104">
        <f t="shared" si="58"/>
        <v>42492</v>
      </c>
    </row>
    <row r="87" spans="1:17" s="10" customFormat="1" ht="25.5" hidden="1" customHeight="1">
      <c r="A87" s="852" t="s">
        <v>191</v>
      </c>
      <c r="B87" s="853"/>
      <c r="C87" s="117"/>
      <c r="D87" s="38">
        <f t="shared" si="51"/>
        <v>42483</v>
      </c>
      <c r="E87" s="38"/>
      <c r="F87" s="39"/>
      <c r="G87" s="39">
        <f t="shared" si="52"/>
        <v>42486</v>
      </c>
      <c r="H87" s="39"/>
      <c r="I87" s="39"/>
      <c r="J87" s="104">
        <f t="shared" si="53"/>
        <v>42490</v>
      </c>
      <c r="K87" s="104">
        <f t="shared" si="54"/>
        <v>42492</v>
      </c>
      <c r="L87" s="104">
        <f t="shared" si="55"/>
        <v>42495</v>
      </c>
      <c r="M87" s="104"/>
      <c r="N87" s="104">
        <f t="shared" si="56"/>
        <v>42496</v>
      </c>
      <c r="O87" s="104">
        <f t="shared" si="57"/>
        <v>42497</v>
      </c>
      <c r="P87" s="31"/>
      <c r="Q87" s="104">
        <f t="shared" si="58"/>
        <v>42499</v>
      </c>
    </row>
    <row r="88" spans="1:17" s="10" customFormat="1" ht="25.5" hidden="1" customHeight="1">
      <c r="A88" s="1072" t="s">
        <v>85</v>
      </c>
      <c r="B88" s="999"/>
      <c r="C88" s="117" t="s">
        <v>623</v>
      </c>
      <c r="D88" s="38">
        <f t="shared" si="51"/>
        <v>42490</v>
      </c>
      <c r="E88" s="38"/>
      <c r="F88" s="39"/>
      <c r="G88" s="39">
        <f t="shared" ref="G88:G94" si="59">D88+3</f>
        <v>42493</v>
      </c>
      <c r="H88" s="39"/>
      <c r="I88" s="39"/>
      <c r="J88" s="104">
        <f t="shared" ref="J88:J94" si="60">D88+7</f>
        <v>42497</v>
      </c>
      <c r="K88" s="104">
        <f t="shared" ref="K88:K94" si="61">D88+9</f>
        <v>42499</v>
      </c>
      <c r="L88" s="104">
        <f t="shared" ref="L88:L94" si="62">D88+12</f>
        <v>42502</v>
      </c>
      <c r="M88" s="104"/>
      <c r="N88" s="104">
        <f t="shared" ref="N88:N94" si="63">D88+13</f>
        <v>42503</v>
      </c>
      <c r="O88" s="104">
        <f t="shared" ref="O88:O93" si="64">D88+14</f>
        <v>42504</v>
      </c>
      <c r="P88" s="31"/>
      <c r="Q88" s="104">
        <f t="shared" ref="Q88:Q93" si="65">D88+16</f>
        <v>42506</v>
      </c>
    </row>
    <row r="89" spans="1:17" s="10" customFormat="1" ht="25.5" hidden="1" customHeight="1">
      <c r="A89" s="854" t="s">
        <v>74</v>
      </c>
      <c r="B89" s="855"/>
      <c r="C89" s="117" t="s">
        <v>623</v>
      </c>
      <c r="D89" s="38">
        <f t="shared" si="51"/>
        <v>42497</v>
      </c>
      <c r="E89" s="38"/>
      <c r="F89" s="39"/>
      <c r="G89" s="39">
        <f t="shared" si="59"/>
        <v>42500</v>
      </c>
      <c r="H89" s="39"/>
      <c r="I89" s="39"/>
      <c r="J89" s="104">
        <f t="shared" si="60"/>
        <v>42504</v>
      </c>
      <c r="K89" s="104">
        <f t="shared" si="61"/>
        <v>42506</v>
      </c>
      <c r="L89" s="104">
        <f t="shared" si="62"/>
        <v>42509</v>
      </c>
      <c r="M89" s="104"/>
      <c r="N89" s="104">
        <f t="shared" si="63"/>
        <v>42510</v>
      </c>
      <c r="O89" s="104">
        <f t="shared" si="64"/>
        <v>42511</v>
      </c>
      <c r="P89" s="31"/>
      <c r="Q89" s="104">
        <f t="shared" si="65"/>
        <v>42513</v>
      </c>
    </row>
    <row r="90" spans="1:17" s="10" customFormat="1" ht="25.5" hidden="1" customHeight="1">
      <c r="A90" s="854" t="s">
        <v>89</v>
      </c>
      <c r="B90" s="855"/>
      <c r="C90" s="117" t="s">
        <v>623</v>
      </c>
      <c r="D90" s="38">
        <f t="shared" si="51"/>
        <v>42504</v>
      </c>
      <c r="E90" s="38"/>
      <c r="F90" s="39"/>
      <c r="G90" s="39">
        <f t="shared" si="59"/>
        <v>42507</v>
      </c>
      <c r="H90" s="39"/>
      <c r="I90" s="39"/>
      <c r="J90" s="104">
        <f t="shared" si="60"/>
        <v>42511</v>
      </c>
      <c r="K90" s="104">
        <f t="shared" si="61"/>
        <v>42513</v>
      </c>
      <c r="L90" s="104">
        <f t="shared" si="62"/>
        <v>42516</v>
      </c>
      <c r="M90" s="104"/>
      <c r="N90" s="104">
        <f t="shared" si="63"/>
        <v>42517</v>
      </c>
      <c r="O90" s="104">
        <f t="shared" si="64"/>
        <v>42518</v>
      </c>
      <c r="P90" s="31"/>
      <c r="Q90" s="104">
        <f t="shared" si="65"/>
        <v>42520</v>
      </c>
    </row>
    <row r="91" spans="1:17" s="10" customFormat="1" ht="25.5" hidden="1" customHeight="1">
      <c r="A91" s="854" t="s">
        <v>190</v>
      </c>
      <c r="B91" s="855"/>
      <c r="C91" s="117" t="s">
        <v>623</v>
      </c>
      <c r="D91" s="38">
        <f t="shared" si="51"/>
        <v>42511</v>
      </c>
      <c r="E91" s="38"/>
      <c r="F91" s="39"/>
      <c r="G91" s="39">
        <f t="shared" si="59"/>
        <v>42514</v>
      </c>
      <c r="H91" s="39"/>
      <c r="I91" s="39"/>
      <c r="J91" s="104">
        <f t="shared" si="60"/>
        <v>42518</v>
      </c>
      <c r="K91" s="104">
        <f t="shared" si="61"/>
        <v>42520</v>
      </c>
      <c r="L91" s="104">
        <f t="shared" si="62"/>
        <v>42523</v>
      </c>
      <c r="M91" s="104"/>
      <c r="N91" s="104">
        <f t="shared" si="63"/>
        <v>42524</v>
      </c>
      <c r="O91" s="104">
        <f t="shared" si="64"/>
        <v>42525</v>
      </c>
      <c r="P91" s="31"/>
      <c r="Q91" s="104">
        <f t="shared" si="65"/>
        <v>42527</v>
      </c>
    </row>
    <row r="92" spans="1:17" s="10" customFormat="1" ht="25.5" hidden="1" customHeight="1">
      <c r="A92" s="854" t="s">
        <v>110</v>
      </c>
      <c r="B92" s="855"/>
      <c r="C92" s="117" t="s">
        <v>623</v>
      </c>
      <c r="D92" s="38">
        <f t="shared" si="51"/>
        <v>42518</v>
      </c>
      <c r="E92" s="38"/>
      <c r="F92" s="39"/>
      <c r="G92" s="39">
        <f t="shared" si="59"/>
        <v>42521</v>
      </c>
      <c r="H92" s="39"/>
      <c r="I92" s="39"/>
      <c r="J92" s="104">
        <f t="shared" si="60"/>
        <v>42525</v>
      </c>
      <c r="K92" s="104">
        <f t="shared" si="61"/>
        <v>42527</v>
      </c>
      <c r="L92" s="104">
        <f t="shared" si="62"/>
        <v>42530</v>
      </c>
      <c r="M92" s="104"/>
      <c r="N92" s="104">
        <f t="shared" si="63"/>
        <v>42531</v>
      </c>
      <c r="O92" s="104">
        <f t="shared" si="64"/>
        <v>42532</v>
      </c>
      <c r="P92" s="31"/>
      <c r="Q92" s="104">
        <f t="shared" si="65"/>
        <v>42534</v>
      </c>
    </row>
    <row r="93" spans="1:17" s="10" customFormat="1" ht="25.5" hidden="1" customHeight="1">
      <c r="A93" s="854" t="s">
        <v>145</v>
      </c>
      <c r="B93" s="855"/>
      <c r="C93" s="117" t="s">
        <v>627</v>
      </c>
      <c r="D93" s="38">
        <f t="shared" si="51"/>
        <v>42525</v>
      </c>
      <c r="E93" s="38"/>
      <c r="F93" s="39"/>
      <c r="G93" s="39">
        <f t="shared" si="59"/>
        <v>42528</v>
      </c>
      <c r="H93" s="39"/>
      <c r="I93" s="39"/>
      <c r="J93" s="104">
        <f t="shared" si="60"/>
        <v>42532</v>
      </c>
      <c r="K93" s="104">
        <f t="shared" si="61"/>
        <v>42534</v>
      </c>
      <c r="L93" s="104">
        <f t="shared" si="62"/>
        <v>42537</v>
      </c>
      <c r="M93" s="104"/>
      <c r="N93" s="104">
        <f t="shared" si="63"/>
        <v>42538</v>
      </c>
      <c r="O93" s="104">
        <f t="shared" si="64"/>
        <v>42539</v>
      </c>
      <c r="P93" s="31"/>
      <c r="Q93" s="104">
        <f t="shared" si="65"/>
        <v>42541</v>
      </c>
    </row>
    <row r="94" spans="1:17" s="10" customFormat="1" ht="25.5" hidden="1" customHeight="1">
      <c r="A94" s="854" t="s">
        <v>85</v>
      </c>
      <c r="B94" s="855"/>
      <c r="C94" s="117" t="s">
        <v>627</v>
      </c>
      <c r="D94" s="38">
        <f t="shared" si="51"/>
        <v>42532</v>
      </c>
      <c r="E94" s="38"/>
      <c r="F94" s="39"/>
      <c r="G94" s="39">
        <f t="shared" si="59"/>
        <v>42535</v>
      </c>
      <c r="H94" s="39"/>
      <c r="I94" s="39"/>
      <c r="J94" s="104">
        <f t="shared" si="60"/>
        <v>42539</v>
      </c>
      <c r="K94" s="104">
        <f t="shared" si="61"/>
        <v>42541</v>
      </c>
      <c r="L94" s="104">
        <f t="shared" si="62"/>
        <v>42544</v>
      </c>
      <c r="M94" s="104"/>
      <c r="N94" s="104">
        <f t="shared" si="63"/>
        <v>42545</v>
      </c>
      <c r="O94" s="169" t="s">
        <v>36</v>
      </c>
      <c r="P94" s="336"/>
      <c r="Q94" s="169" t="s">
        <v>36</v>
      </c>
    </row>
    <row r="95" spans="1:17" s="10" customFormat="1" ht="25.5" hidden="1" customHeight="1">
      <c r="A95" s="854" t="s">
        <v>74</v>
      </c>
      <c r="B95" s="855"/>
      <c r="C95" s="117" t="s">
        <v>627</v>
      </c>
      <c r="D95" s="38">
        <f t="shared" si="51"/>
        <v>42539</v>
      </c>
      <c r="E95" s="38"/>
      <c r="F95" s="39"/>
      <c r="G95" s="39">
        <f t="shared" ref="G95:G103" si="66">D95+3</f>
        <v>42542</v>
      </c>
      <c r="H95" s="39"/>
      <c r="I95" s="39"/>
      <c r="J95" s="104">
        <f>D95+7</f>
        <v>42546</v>
      </c>
      <c r="K95" s="104">
        <f>D95+9</f>
        <v>42548</v>
      </c>
      <c r="L95" s="104">
        <f>D95+12</f>
        <v>42551</v>
      </c>
      <c r="M95" s="104"/>
      <c r="N95" s="104">
        <f>D95+13</f>
        <v>42552</v>
      </c>
      <c r="O95" s="104">
        <f>D95+14</f>
        <v>42553</v>
      </c>
      <c r="P95" s="31"/>
      <c r="Q95" s="104">
        <f>D95+16</f>
        <v>42555</v>
      </c>
    </row>
    <row r="96" spans="1:17" s="10" customFormat="1" ht="25.5" hidden="1" customHeight="1">
      <c r="A96" s="854" t="s">
        <v>89</v>
      </c>
      <c r="B96" s="855"/>
      <c r="C96" s="117" t="s">
        <v>627</v>
      </c>
      <c r="D96" s="38">
        <f t="shared" si="51"/>
        <v>42546</v>
      </c>
      <c r="E96" s="38"/>
      <c r="F96" s="39"/>
      <c r="G96" s="39">
        <f t="shared" si="66"/>
        <v>42549</v>
      </c>
      <c r="H96" s="39"/>
      <c r="I96" s="39"/>
      <c r="J96" s="104">
        <f>D96+7</f>
        <v>42553</v>
      </c>
      <c r="K96" s="104">
        <f>D96+9</f>
        <v>42555</v>
      </c>
      <c r="L96" s="104">
        <f>D96+12</f>
        <v>42558</v>
      </c>
      <c r="M96" s="104"/>
      <c r="N96" s="104">
        <f>D96+13</f>
        <v>42559</v>
      </c>
      <c r="O96" s="104">
        <f>D96+14</f>
        <v>42560</v>
      </c>
      <c r="P96" s="31"/>
      <c r="Q96" s="104">
        <f>D96+16</f>
        <v>42562</v>
      </c>
    </row>
    <row r="97" spans="1:17" s="10" customFormat="1" ht="25.5" hidden="1" customHeight="1">
      <c r="A97" s="854" t="s">
        <v>190</v>
      </c>
      <c r="B97" s="855"/>
      <c r="C97" s="117" t="s">
        <v>627</v>
      </c>
      <c r="D97" s="38">
        <f t="shared" si="51"/>
        <v>42553</v>
      </c>
      <c r="E97" s="38"/>
      <c r="F97" s="39"/>
      <c r="G97" s="39">
        <f t="shared" si="66"/>
        <v>42556</v>
      </c>
      <c r="H97" s="39"/>
      <c r="I97" s="39"/>
      <c r="J97" s="104">
        <f>D97+7</f>
        <v>42560</v>
      </c>
      <c r="K97" s="104">
        <f>D97+9</f>
        <v>42562</v>
      </c>
      <c r="L97" s="104">
        <f>D97+12</f>
        <v>42565</v>
      </c>
      <c r="M97" s="104"/>
      <c r="N97" s="104">
        <f>D97+13</f>
        <v>42566</v>
      </c>
      <c r="O97" s="104">
        <f>D97+14</f>
        <v>42567</v>
      </c>
      <c r="P97" s="31"/>
      <c r="Q97" s="104">
        <f>D97+16</f>
        <v>42569</v>
      </c>
    </row>
    <row r="98" spans="1:17" s="10" customFormat="1" ht="25.5" hidden="1" customHeight="1">
      <c r="A98" s="854" t="s">
        <v>110</v>
      </c>
      <c r="B98" s="855"/>
      <c r="C98" s="117" t="s">
        <v>627</v>
      </c>
      <c r="D98" s="38">
        <f t="shared" si="51"/>
        <v>42560</v>
      </c>
      <c r="E98" s="38"/>
      <c r="F98" s="39"/>
      <c r="G98" s="39">
        <f t="shared" si="66"/>
        <v>42563</v>
      </c>
      <c r="H98" s="39"/>
      <c r="I98" s="39"/>
      <c r="J98" s="104">
        <f>D98+7</f>
        <v>42567</v>
      </c>
      <c r="K98" s="104">
        <f>D98+9</f>
        <v>42569</v>
      </c>
      <c r="L98" s="104">
        <f>D98+12</f>
        <v>42572</v>
      </c>
      <c r="M98" s="104"/>
      <c r="N98" s="104">
        <f>D98+13</f>
        <v>42573</v>
      </c>
      <c r="O98" s="104">
        <f>D98+14</f>
        <v>42574</v>
      </c>
      <c r="P98" s="31"/>
      <c r="Q98" s="104">
        <f>D98+16</f>
        <v>42576</v>
      </c>
    </row>
    <row r="99" spans="1:17" s="10" customFormat="1" ht="25.5" hidden="1" customHeight="1">
      <c r="A99" s="854" t="s">
        <v>145</v>
      </c>
      <c r="B99" s="855"/>
      <c r="C99" s="117" t="s">
        <v>628</v>
      </c>
      <c r="D99" s="38">
        <f t="shared" si="51"/>
        <v>42567</v>
      </c>
      <c r="E99" s="38"/>
      <c r="F99" s="39"/>
      <c r="G99" s="39">
        <f t="shared" si="66"/>
        <v>42570</v>
      </c>
      <c r="H99" s="39"/>
      <c r="I99" s="39"/>
      <c r="J99" s="104">
        <f>D99+7</f>
        <v>42574</v>
      </c>
      <c r="K99" s="104">
        <f>D99+9</f>
        <v>42576</v>
      </c>
      <c r="L99" s="104">
        <f>D99+12</f>
        <v>42579</v>
      </c>
      <c r="M99" s="104"/>
      <c r="N99" s="104">
        <f>D99+13</f>
        <v>42580</v>
      </c>
      <c r="O99" s="104">
        <f>D99+14</f>
        <v>42581</v>
      </c>
      <c r="P99" s="31"/>
      <c r="Q99" s="104">
        <f>D99+16</f>
        <v>42583</v>
      </c>
    </row>
    <row r="100" spans="1:17" s="10" customFormat="1" ht="25.5" hidden="1" customHeight="1">
      <c r="A100" s="854" t="s">
        <v>694</v>
      </c>
      <c r="B100" s="855"/>
      <c r="C100" s="117" t="s">
        <v>695</v>
      </c>
      <c r="D100" s="38">
        <f t="shared" si="51"/>
        <v>42574</v>
      </c>
      <c r="E100" s="38"/>
      <c r="F100" s="39"/>
      <c r="G100" s="39">
        <f t="shared" si="66"/>
        <v>42577</v>
      </c>
      <c r="H100" s="39"/>
      <c r="I100" s="39"/>
      <c r="J100" s="104" t="s">
        <v>36</v>
      </c>
      <c r="K100" s="104" t="s">
        <v>36</v>
      </c>
      <c r="L100" s="104" t="s">
        <v>36</v>
      </c>
      <c r="M100" s="104" t="s">
        <v>36</v>
      </c>
      <c r="N100" s="104" t="s">
        <v>36</v>
      </c>
      <c r="O100" s="104" t="s">
        <v>36</v>
      </c>
      <c r="P100" s="104" t="s">
        <v>36</v>
      </c>
      <c r="Q100" s="104" t="s">
        <v>36</v>
      </c>
    </row>
    <row r="101" spans="1:17" s="10" customFormat="1" ht="25.5" hidden="1" customHeight="1">
      <c r="A101" s="854" t="s">
        <v>74</v>
      </c>
      <c r="B101" s="855"/>
      <c r="C101" s="117" t="s">
        <v>628</v>
      </c>
      <c r="D101" s="38">
        <f t="shared" si="51"/>
        <v>42581</v>
      </c>
      <c r="E101" s="38"/>
      <c r="F101" s="39"/>
      <c r="G101" s="39">
        <f t="shared" si="66"/>
        <v>42584</v>
      </c>
      <c r="H101" s="39"/>
      <c r="I101" s="39"/>
      <c r="J101" s="104">
        <f t="shared" ref="J101:J108" si="67">D101+7</f>
        <v>42588</v>
      </c>
      <c r="K101" s="104">
        <f t="shared" ref="K101:K108" si="68">D101+9</f>
        <v>42590</v>
      </c>
      <c r="L101" s="104">
        <f t="shared" ref="L101:L108" si="69">D101+12</f>
        <v>42593</v>
      </c>
      <c r="M101" s="104"/>
      <c r="N101" s="104">
        <f t="shared" ref="N101:N108" si="70">D101+13</f>
        <v>42594</v>
      </c>
      <c r="O101" s="104">
        <f t="shared" ref="O101:O108" si="71">D101+14</f>
        <v>42595</v>
      </c>
      <c r="P101" s="31"/>
      <c r="Q101" s="104">
        <f t="shared" ref="Q101:Q108" si="72">D101+16</f>
        <v>42597</v>
      </c>
    </row>
    <row r="102" spans="1:17" s="10" customFormat="1" ht="25.5" hidden="1" customHeight="1">
      <c r="A102" s="854" t="s">
        <v>85</v>
      </c>
      <c r="B102" s="855"/>
      <c r="C102" s="117" t="s">
        <v>639</v>
      </c>
      <c r="D102" s="38">
        <f t="shared" si="51"/>
        <v>42588</v>
      </c>
      <c r="E102" s="38"/>
      <c r="F102" s="39"/>
      <c r="G102" s="39">
        <f t="shared" si="66"/>
        <v>42591</v>
      </c>
      <c r="H102" s="39"/>
      <c r="I102" s="39"/>
      <c r="J102" s="104">
        <f t="shared" si="67"/>
        <v>42595</v>
      </c>
      <c r="K102" s="104">
        <f t="shared" si="68"/>
        <v>42597</v>
      </c>
      <c r="L102" s="104">
        <f t="shared" si="69"/>
        <v>42600</v>
      </c>
      <c r="M102" s="104"/>
      <c r="N102" s="104">
        <f t="shared" si="70"/>
        <v>42601</v>
      </c>
      <c r="O102" s="104">
        <f t="shared" si="71"/>
        <v>42602</v>
      </c>
      <c r="P102" s="31"/>
      <c r="Q102" s="104">
        <f t="shared" si="72"/>
        <v>42604</v>
      </c>
    </row>
    <row r="103" spans="1:17" s="10" customFormat="1" ht="25.5" hidden="1" customHeight="1">
      <c r="A103" s="854" t="s">
        <v>190</v>
      </c>
      <c r="B103" s="855"/>
      <c r="C103" s="117" t="s">
        <v>628</v>
      </c>
      <c r="D103" s="38">
        <f t="shared" si="51"/>
        <v>42595</v>
      </c>
      <c r="E103" s="38"/>
      <c r="F103" s="39"/>
      <c r="G103" s="39">
        <f t="shared" si="66"/>
        <v>42598</v>
      </c>
      <c r="H103" s="39"/>
      <c r="I103" s="39"/>
      <c r="J103" s="104">
        <f t="shared" si="67"/>
        <v>42602</v>
      </c>
      <c r="K103" s="104">
        <f t="shared" si="68"/>
        <v>42604</v>
      </c>
      <c r="L103" s="104">
        <f t="shared" si="69"/>
        <v>42607</v>
      </c>
      <c r="M103" s="104"/>
      <c r="N103" s="104">
        <f t="shared" si="70"/>
        <v>42608</v>
      </c>
      <c r="O103" s="104">
        <f t="shared" si="71"/>
        <v>42609</v>
      </c>
      <c r="P103" s="31"/>
      <c r="Q103" s="104">
        <f t="shared" si="72"/>
        <v>42611</v>
      </c>
    </row>
    <row r="104" spans="1:17" s="10" customFormat="1" ht="25.5" hidden="1" customHeight="1">
      <c r="A104" s="854" t="s">
        <v>110</v>
      </c>
      <c r="B104" s="855"/>
      <c r="C104" s="117" t="s">
        <v>628</v>
      </c>
      <c r="D104" s="38">
        <f t="shared" si="51"/>
        <v>42602</v>
      </c>
      <c r="E104" s="38"/>
      <c r="F104" s="39"/>
      <c r="G104" s="39">
        <f t="shared" ref="G104:G112" si="73">D104+3</f>
        <v>42605</v>
      </c>
      <c r="H104" s="39"/>
      <c r="I104" s="39"/>
      <c r="J104" s="104">
        <f t="shared" si="67"/>
        <v>42609</v>
      </c>
      <c r="K104" s="104">
        <f t="shared" si="68"/>
        <v>42611</v>
      </c>
      <c r="L104" s="104">
        <f t="shared" si="69"/>
        <v>42614</v>
      </c>
      <c r="M104" s="104"/>
      <c r="N104" s="104">
        <f t="shared" si="70"/>
        <v>42615</v>
      </c>
      <c r="O104" s="104">
        <f t="shared" si="71"/>
        <v>42616</v>
      </c>
      <c r="P104" s="31"/>
      <c r="Q104" s="104">
        <f t="shared" si="72"/>
        <v>42618</v>
      </c>
    </row>
    <row r="105" spans="1:17" s="10" customFormat="1" ht="25.5" hidden="1" customHeight="1">
      <c r="A105" s="854" t="s">
        <v>145</v>
      </c>
      <c r="B105" s="855"/>
      <c r="C105" s="117" t="s">
        <v>639</v>
      </c>
      <c r="D105" s="38">
        <f t="shared" si="51"/>
        <v>42609</v>
      </c>
      <c r="E105" s="38"/>
      <c r="F105" s="39"/>
      <c r="G105" s="39">
        <f t="shared" si="73"/>
        <v>42612</v>
      </c>
      <c r="H105" s="39"/>
      <c r="I105" s="39"/>
      <c r="J105" s="104">
        <f t="shared" si="67"/>
        <v>42616</v>
      </c>
      <c r="K105" s="104">
        <f t="shared" si="68"/>
        <v>42618</v>
      </c>
      <c r="L105" s="104">
        <f t="shared" si="69"/>
        <v>42621</v>
      </c>
      <c r="M105" s="104"/>
      <c r="N105" s="104">
        <f t="shared" si="70"/>
        <v>42622</v>
      </c>
      <c r="O105" s="104">
        <f t="shared" si="71"/>
        <v>42623</v>
      </c>
      <c r="P105" s="31"/>
      <c r="Q105" s="104">
        <f t="shared" si="72"/>
        <v>42625</v>
      </c>
    </row>
    <row r="106" spans="1:17" s="10" customFormat="1" ht="25.5" hidden="1" customHeight="1">
      <c r="A106" s="854" t="s">
        <v>89</v>
      </c>
      <c r="B106" s="855"/>
      <c r="C106" s="117" t="s">
        <v>639</v>
      </c>
      <c r="D106" s="38">
        <f t="shared" si="51"/>
        <v>42616</v>
      </c>
      <c r="E106" s="38"/>
      <c r="F106" s="39"/>
      <c r="G106" s="39">
        <f t="shared" si="73"/>
        <v>42619</v>
      </c>
      <c r="H106" s="39"/>
      <c r="I106" s="39"/>
      <c r="J106" s="104">
        <f t="shared" si="67"/>
        <v>42623</v>
      </c>
      <c r="K106" s="104">
        <f t="shared" si="68"/>
        <v>42625</v>
      </c>
      <c r="L106" s="104">
        <f t="shared" si="69"/>
        <v>42628</v>
      </c>
      <c r="M106" s="104"/>
      <c r="N106" s="104">
        <f t="shared" si="70"/>
        <v>42629</v>
      </c>
      <c r="O106" s="104">
        <f t="shared" si="71"/>
        <v>42630</v>
      </c>
      <c r="P106" s="31"/>
      <c r="Q106" s="104">
        <f t="shared" si="72"/>
        <v>42632</v>
      </c>
    </row>
    <row r="107" spans="1:17" s="10" customFormat="1" ht="25.5" hidden="1" customHeight="1">
      <c r="A107" s="854" t="s">
        <v>74</v>
      </c>
      <c r="B107" s="855"/>
      <c r="C107" s="117" t="s">
        <v>639</v>
      </c>
      <c r="D107" s="38">
        <f t="shared" si="51"/>
        <v>42623</v>
      </c>
      <c r="E107" s="38"/>
      <c r="F107" s="39"/>
      <c r="G107" s="39">
        <f t="shared" si="73"/>
        <v>42626</v>
      </c>
      <c r="H107" s="39"/>
      <c r="I107" s="39"/>
      <c r="J107" s="104">
        <f t="shared" si="67"/>
        <v>42630</v>
      </c>
      <c r="K107" s="104">
        <f t="shared" si="68"/>
        <v>42632</v>
      </c>
      <c r="L107" s="104">
        <f t="shared" si="69"/>
        <v>42635</v>
      </c>
      <c r="M107" s="104"/>
      <c r="N107" s="104">
        <f t="shared" si="70"/>
        <v>42636</v>
      </c>
      <c r="O107" s="104">
        <f t="shared" si="71"/>
        <v>42637</v>
      </c>
      <c r="P107" s="31"/>
      <c r="Q107" s="104">
        <f t="shared" si="72"/>
        <v>42639</v>
      </c>
    </row>
    <row r="108" spans="1:17" s="10" customFormat="1" ht="25.5" hidden="1" customHeight="1">
      <c r="A108" s="854"/>
      <c r="B108" s="855"/>
      <c r="C108" s="117"/>
      <c r="D108" s="38">
        <f t="shared" si="51"/>
        <v>42630</v>
      </c>
      <c r="E108" s="38"/>
      <c r="F108" s="39"/>
      <c r="G108" s="39">
        <f t="shared" si="73"/>
        <v>42633</v>
      </c>
      <c r="H108" s="39"/>
      <c r="I108" s="39"/>
      <c r="J108" s="104">
        <f t="shared" si="67"/>
        <v>42637</v>
      </c>
      <c r="K108" s="104">
        <f t="shared" si="68"/>
        <v>42639</v>
      </c>
      <c r="L108" s="104">
        <f t="shared" si="69"/>
        <v>42642</v>
      </c>
      <c r="M108" s="104"/>
      <c r="N108" s="104">
        <f t="shared" si="70"/>
        <v>42643</v>
      </c>
      <c r="O108" s="104">
        <f t="shared" si="71"/>
        <v>42644</v>
      </c>
      <c r="P108" s="31"/>
      <c r="Q108" s="104">
        <f t="shared" si="72"/>
        <v>42646</v>
      </c>
    </row>
    <row r="109" spans="1:17" s="10" customFormat="1" ht="25.5" hidden="1" customHeight="1">
      <c r="A109" s="854" t="s">
        <v>85</v>
      </c>
      <c r="B109" s="855"/>
      <c r="C109" s="117" t="s">
        <v>664</v>
      </c>
      <c r="D109" s="38">
        <f>D107+7</f>
        <v>42630</v>
      </c>
      <c r="E109" s="38"/>
      <c r="F109" s="39"/>
      <c r="G109" s="39">
        <f t="shared" si="73"/>
        <v>42633</v>
      </c>
      <c r="H109" s="39"/>
      <c r="I109" s="39"/>
      <c r="J109" s="104">
        <f t="shared" ref="J109:J116" si="74">D109+7</f>
        <v>42637</v>
      </c>
      <c r="K109" s="104">
        <f>D109+9</f>
        <v>42639</v>
      </c>
      <c r="L109" s="104">
        <f>D109+12</f>
        <v>42642</v>
      </c>
      <c r="M109" s="104"/>
      <c r="N109" s="104">
        <f>D109+13</f>
        <v>42643</v>
      </c>
      <c r="O109" s="104">
        <f>D109+14</f>
        <v>42644</v>
      </c>
      <c r="P109" s="31"/>
      <c r="Q109" s="104">
        <f>D109+16</f>
        <v>42646</v>
      </c>
    </row>
    <row r="110" spans="1:17" s="10" customFormat="1" ht="25.5" hidden="1" customHeight="1">
      <c r="A110" s="854" t="s">
        <v>190</v>
      </c>
      <c r="B110" s="855"/>
      <c r="C110" s="117" t="s">
        <v>639</v>
      </c>
      <c r="D110" s="38">
        <f>D108+7</f>
        <v>42637</v>
      </c>
      <c r="E110" s="38"/>
      <c r="F110" s="39"/>
      <c r="G110" s="39">
        <f t="shared" si="73"/>
        <v>42640</v>
      </c>
      <c r="H110" s="39"/>
      <c r="I110" s="39"/>
      <c r="J110" s="104">
        <f t="shared" si="74"/>
        <v>42644</v>
      </c>
      <c r="K110" s="104">
        <f>D110+9</f>
        <v>42646</v>
      </c>
      <c r="L110" s="104">
        <f>D110+12</f>
        <v>42649</v>
      </c>
      <c r="M110" s="104"/>
      <c r="N110" s="104">
        <f>D110+13</f>
        <v>42650</v>
      </c>
      <c r="O110" s="104">
        <f>D110+14</f>
        <v>42651</v>
      </c>
      <c r="P110" s="31"/>
      <c r="Q110" s="104">
        <f>D110+16</f>
        <v>42653</v>
      </c>
    </row>
    <row r="111" spans="1:17" s="10" customFormat="1" ht="25.5" hidden="1" customHeight="1">
      <c r="A111" s="854" t="s">
        <v>110</v>
      </c>
      <c r="B111" s="855"/>
      <c r="C111" s="117" t="s">
        <v>639</v>
      </c>
      <c r="D111" s="174">
        <v>42646</v>
      </c>
      <c r="E111" s="38"/>
      <c r="F111" s="39"/>
      <c r="G111" s="173" t="s">
        <v>36</v>
      </c>
      <c r="H111" s="39"/>
      <c r="I111" s="39"/>
      <c r="J111" s="104">
        <f t="shared" si="74"/>
        <v>42653</v>
      </c>
      <c r="K111" s="169" t="s">
        <v>36</v>
      </c>
      <c r="L111" s="169" t="s">
        <v>36</v>
      </c>
      <c r="M111" s="169"/>
      <c r="N111" s="169" t="s">
        <v>36</v>
      </c>
      <c r="O111" s="169" t="s">
        <v>36</v>
      </c>
      <c r="P111" s="336"/>
      <c r="Q111" s="169" t="s">
        <v>36</v>
      </c>
    </row>
    <row r="112" spans="1:17" s="10" customFormat="1" ht="25.5" hidden="1" customHeight="1">
      <c r="A112" s="854" t="s">
        <v>145</v>
      </c>
      <c r="B112" s="855"/>
      <c r="C112" s="117" t="s">
        <v>664</v>
      </c>
      <c r="D112" s="38">
        <v>42651</v>
      </c>
      <c r="E112" s="38"/>
      <c r="F112" s="39"/>
      <c r="G112" s="39">
        <f t="shared" si="73"/>
        <v>42654</v>
      </c>
      <c r="H112" s="39"/>
      <c r="I112" s="39"/>
      <c r="J112" s="104">
        <f t="shared" si="74"/>
        <v>42658</v>
      </c>
      <c r="K112" s="104">
        <f t="shared" ref="K112:K120" si="75">D112+9</f>
        <v>42660</v>
      </c>
      <c r="L112" s="169">
        <v>42664</v>
      </c>
      <c r="M112" s="169"/>
      <c r="N112" s="169">
        <v>42663</v>
      </c>
      <c r="O112" s="104">
        <f t="shared" ref="O112:O120" si="76">D112+14</f>
        <v>42665</v>
      </c>
      <c r="P112" s="31"/>
      <c r="Q112" s="104">
        <f t="shared" ref="Q112:Q120" si="77">D112+16</f>
        <v>42667</v>
      </c>
    </row>
    <row r="113" spans="1:17" s="10" customFormat="1" ht="25.5" hidden="1" customHeight="1">
      <c r="A113" s="854" t="s">
        <v>89</v>
      </c>
      <c r="B113" s="855"/>
      <c r="C113" s="117" t="s">
        <v>664</v>
      </c>
      <c r="D113" s="38">
        <f t="shared" ref="D113:D130" si="78">D112+7</f>
        <v>42658</v>
      </c>
      <c r="E113" s="38"/>
      <c r="F113" s="39"/>
      <c r="G113" s="39">
        <f t="shared" ref="G113:G120" si="79">D113+3</f>
        <v>42661</v>
      </c>
      <c r="H113" s="39"/>
      <c r="I113" s="39"/>
      <c r="J113" s="104">
        <f t="shared" si="74"/>
        <v>42665</v>
      </c>
      <c r="K113" s="104">
        <f t="shared" si="75"/>
        <v>42667</v>
      </c>
      <c r="L113" s="104">
        <f t="shared" ref="L113:L120" si="80">D113+12</f>
        <v>42670</v>
      </c>
      <c r="M113" s="104"/>
      <c r="N113" s="104">
        <f t="shared" ref="N113:N120" si="81">D113+13</f>
        <v>42671</v>
      </c>
      <c r="O113" s="104">
        <f t="shared" si="76"/>
        <v>42672</v>
      </c>
      <c r="P113" s="31"/>
      <c r="Q113" s="104">
        <f t="shared" si="77"/>
        <v>42674</v>
      </c>
    </row>
    <row r="114" spans="1:17" s="10" customFormat="1" ht="25.5" hidden="1" customHeight="1">
      <c r="A114" s="854" t="s">
        <v>74</v>
      </c>
      <c r="B114" s="855"/>
      <c r="C114" s="117" t="s">
        <v>664</v>
      </c>
      <c r="D114" s="38">
        <f t="shared" si="78"/>
        <v>42665</v>
      </c>
      <c r="E114" s="38"/>
      <c r="F114" s="39"/>
      <c r="G114" s="39">
        <f t="shared" si="79"/>
        <v>42668</v>
      </c>
      <c r="H114" s="39"/>
      <c r="I114" s="39"/>
      <c r="J114" s="104">
        <f t="shared" si="74"/>
        <v>42672</v>
      </c>
      <c r="K114" s="104">
        <f t="shared" si="75"/>
        <v>42674</v>
      </c>
      <c r="L114" s="104">
        <f t="shared" si="80"/>
        <v>42677</v>
      </c>
      <c r="M114" s="104"/>
      <c r="N114" s="104">
        <f t="shared" si="81"/>
        <v>42678</v>
      </c>
      <c r="O114" s="104">
        <f t="shared" si="76"/>
        <v>42679</v>
      </c>
      <c r="P114" s="31"/>
      <c r="Q114" s="104">
        <f t="shared" si="77"/>
        <v>42681</v>
      </c>
    </row>
    <row r="115" spans="1:17" s="10" customFormat="1" ht="25.5" hidden="1" customHeight="1">
      <c r="A115" s="854" t="s">
        <v>85</v>
      </c>
      <c r="B115" s="855"/>
      <c r="C115" s="117" t="s">
        <v>670</v>
      </c>
      <c r="D115" s="38">
        <f t="shared" si="78"/>
        <v>42672</v>
      </c>
      <c r="E115" s="38"/>
      <c r="F115" s="39"/>
      <c r="G115" s="39">
        <f t="shared" si="79"/>
        <v>42675</v>
      </c>
      <c r="H115" s="39"/>
      <c r="I115" s="39"/>
      <c r="J115" s="104">
        <f t="shared" si="74"/>
        <v>42679</v>
      </c>
      <c r="K115" s="104">
        <f t="shared" si="75"/>
        <v>42681</v>
      </c>
      <c r="L115" s="104">
        <f t="shared" si="80"/>
        <v>42684</v>
      </c>
      <c r="M115" s="104"/>
      <c r="N115" s="104">
        <f t="shared" si="81"/>
        <v>42685</v>
      </c>
      <c r="O115" s="104">
        <f t="shared" si="76"/>
        <v>42686</v>
      </c>
      <c r="P115" s="31"/>
      <c r="Q115" s="104">
        <f t="shared" si="77"/>
        <v>42688</v>
      </c>
    </row>
    <row r="116" spans="1:17" s="10" customFormat="1" ht="25.5" hidden="1" customHeight="1">
      <c r="A116" s="854" t="s">
        <v>190</v>
      </c>
      <c r="B116" s="855"/>
      <c r="C116" s="117" t="s">
        <v>664</v>
      </c>
      <c r="D116" s="38">
        <f t="shared" si="78"/>
        <v>42679</v>
      </c>
      <c r="E116" s="38"/>
      <c r="F116" s="39"/>
      <c r="G116" s="39">
        <f t="shared" si="79"/>
        <v>42682</v>
      </c>
      <c r="H116" s="39"/>
      <c r="I116" s="39"/>
      <c r="J116" s="104">
        <f t="shared" si="74"/>
        <v>42686</v>
      </c>
      <c r="K116" s="104">
        <f t="shared" si="75"/>
        <v>42688</v>
      </c>
      <c r="L116" s="104">
        <f t="shared" si="80"/>
        <v>42691</v>
      </c>
      <c r="M116" s="104"/>
      <c r="N116" s="104">
        <f t="shared" si="81"/>
        <v>42692</v>
      </c>
      <c r="O116" s="104">
        <f t="shared" si="76"/>
        <v>42693</v>
      </c>
      <c r="P116" s="31"/>
      <c r="Q116" s="104">
        <f t="shared" si="77"/>
        <v>42695</v>
      </c>
    </row>
    <row r="117" spans="1:17" s="10" customFormat="1" ht="25.5" hidden="1" customHeight="1">
      <c r="A117" s="852" t="s">
        <v>671</v>
      </c>
      <c r="B117" s="853"/>
      <c r="C117" s="177" t="s">
        <v>736</v>
      </c>
      <c r="D117" s="38">
        <f t="shared" si="78"/>
        <v>42686</v>
      </c>
      <c r="E117" s="38"/>
      <c r="F117" s="39"/>
      <c r="G117" s="39">
        <f t="shared" si="79"/>
        <v>42689</v>
      </c>
      <c r="H117" s="39"/>
      <c r="I117" s="39">
        <v>42691</v>
      </c>
      <c r="J117" s="104">
        <f t="shared" ref="J117:J126" si="82">D117+7</f>
        <v>42693</v>
      </c>
      <c r="K117" s="104">
        <f t="shared" si="75"/>
        <v>42695</v>
      </c>
      <c r="L117" s="104">
        <f t="shared" si="80"/>
        <v>42698</v>
      </c>
      <c r="M117" s="104"/>
      <c r="N117" s="104">
        <f t="shared" si="81"/>
        <v>42699</v>
      </c>
      <c r="O117" s="104">
        <f t="shared" si="76"/>
        <v>42700</v>
      </c>
      <c r="P117" s="31"/>
      <c r="Q117" s="104">
        <f t="shared" si="77"/>
        <v>42702</v>
      </c>
    </row>
    <row r="118" spans="1:17" s="10" customFormat="1" ht="25.5" hidden="1" customHeight="1">
      <c r="A118" s="852" t="s">
        <v>191</v>
      </c>
      <c r="B118" s="853"/>
      <c r="C118" s="177"/>
      <c r="D118" s="38">
        <f t="shared" si="78"/>
        <v>42693</v>
      </c>
      <c r="E118" s="38"/>
      <c r="F118" s="39"/>
      <c r="G118" s="39">
        <f t="shared" si="79"/>
        <v>42696</v>
      </c>
      <c r="H118" s="39"/>
      <c r="I118" s="39"/>
      <c r="J118" s="104">
        <f t="shared" si="82"/>
        <v>42700</v>
      </c>
      <c r="K118" s="104">
        <f t="shared" si="75"/>
        <v>42702</v>
      </c>
      <c r="L118" s="104">
        <f t="shared" si="80"/>
        <v>42705</v>
      </c>
      <c r="M118" s="104"/>
      <c r="N118" s="104">
        <f t="shared" si="81"/>
        <v>42706</v>
      </c>
      <c r="O118" s="104">
        <f t="shared" si="76"/>
        <v>42707</v>
      </c>
      <c r="P118" s="31"/>
      <c r="Q118" s="104">
        <f t="shared" si="77"/>
        <v>42709</v>
      </c>
    </row>
    <row r="119" spans="1:17" s="10" customFormat="1" ht="25.5" hidden="1" customHeight="1">
      <c r="A119" s="849" t="s">
        <v>191</v>
      </c>
      <c r="B119" s="850"/>
      <c r="C119" s="105"/>
      <c r="D119" s="38">
        <f t="shared" si="78"/>
        <v>42700</v>
      </c>
      <c r="E119" s="38"/>
      <c r="F119" s="39"/>
      <c r="G119" s="39">
        <f t="shared" si="79"/>
        <v>42703</v>
      </c>
      <c r="H119" s="39"/>
      <c r="I119" s="39"/>
      <c r="J119" s="104">
        <f t="shared" si="82"/>
        <v>42707</v>
      </c>
      <c r="K119" s="104">
        <f t="shared" si="75"/>
        <v>42709</v>
      </c>
      <c r="L119" s="104">
        <f t="shared" si="80"/>
        <v>42712</v>
      </c>
      <c r="M119" s="104"/>
      <c r="N119" s="104">
        <f t="shared" si="81"/>
        <v>42713</v>
      </c>
      <c r="O119" s="104">
        <f t="shared" si="76"/>
        <v>42714</v>
      </c>
      <c r="P119" s="31"/>
      <c r="Q119" s="104">
        <f t="shared" si="77"/>
        <v>42716</v>
      </c>
    </row>
    <row r="120" spans="1:17" s="10" customFormat="1" ht="25.5" hidden="1" customHeight="1">
      <c r="A120" s="849" t="s">
        <v>191</v>
      </c>
      <c r="B120" s="850"/>
      <c r="C120" s="105"/>
      <c r="D120" s="38">
        <f t="shared" si="78"/>
        <v>42707</v>
      </c>
      <c r="E120" s="38"/>
      <c r="F120" s="39"/>
      <c r="G120" s="39">
        <f t="shared" si="79"/>
        <v>42710</v>
      </c>
      <c r="H120" s="39"/>
      <c r="I120" s="39"/>
      <c r="J120" s="104">
        <f t="shared" si="82"/>
        <v>42714</v>
      </c>
      <c r="K120" s="104">
        <f t="shared" si="75"/>
        <v>42716</v>
      </c>
      <c r="L120" s="104">
        <f t="shared" si="80"/>
        <v>42719</v>
      </c>
      <c r="M120" s="104"/>
      <c r="N120" s="104">
        <f t="shared" si="81"/>
        <v>42720</v>
      </c>
      <c r="O120" s="104">
        <f t="shared" si="76"/>
        <v>42721</v>
      </c>
      <c r="P120" s="31"/>
      <c r="Q120" s="104">
        <f t="shared" si="77"/>
        <v>42723</v>
      </c>
    </row>
    <row r="121" spans="1:17" s="10" customFormat="1" ht="25.5" hidden="1" customHeight="1">
      <c r="A121" s="849" t="s">
        <v>191</v>
      </c>
      <c r="B121" s="850"/>
      <c r="C121" s="105"/>
      <c r="D121" s="38">
        <f t="shared" si="78"/>
        <v>42714</v>
      </c>
      <c r="E121" s="38"/>
      <c r="F121" s="39"/>
      <c r="G121" s="39">
        <f t="shared" ref="G121:G126" si="83">D121+3</f>
        <v>42717</v>
      </c>
      <c r="H121" s="39"/>
      <c r="I121" s="39"/>
      <c r="J121" s="104">
        <f t="shared" si="82"/>
        <v>42721</v>
      </c>
      <c r="K121" s="104">
        <f t="shared" ref="K121:K126" si="84">D121+9</f>
        <v>42723</v>
      </c>
      <c r="L121" s="104">
        <f t="shared" ref="L121:L126" si="85">D121+12</f>
        <v>42726</v>
      </c>
      <c r="M121" s="104"/>
      <c r="N121" s="104">
        <f t="shared" ref="N121:N126" si="86">D121+13</f>
        <v>42727</v>
      </c>
      <c r="O121" s="104">
        <f t="shared" ref="O121:O126" si="87">D121+14</f>
        <v>42728</v>
      </c>
      <c r="P121" s="31"/>
      <c r="Q121" s="104">
        <f t="shared" ref="Q121:Q126" si="88">D121+16</f>
        <v>42730</v>
      </c>
    </row>
    <row r="122" spans="1:17" s="10" customFormat="1" ht="25.5" hidden="1" customHeight="1">
      <c r="A122" s="849" t="s">
        <v>190</v>
      </c>
      <c r="B122" s="850"/>
      <c r="C122" s="105" t="s">
        <v>670</v>
      </c>
      <c r="D122" s="38">
        <f t="shared" si="78"/>
        <v>42721</v>
      </c>
      <c r="E122" s="38"/>
      <c r="F122" s="39"/>
      <c r="G122" s="39">
        <f t="shared" si="83"/>
        <v>42724</v>
      </c>
      <c r="H122" s="39"/>
      <c r="I122" s="39"/>
      <c r="J122" s="104">
        <f t="shared" si="82"/>
        <v>42728</v>
      </c>
      <c r="K122" s="104">
        <f t="shared" si="84"/>
        <v>42730</v>
      </c>
      <c r="L122" s="104">
        <f t="shared" si="85"/>
        <v>42733</v>
      </c>
      <c r="M122" s="104"/>
      <c r="N122" s="104">
        <f t="shared" si="86"/>
        <v>42734</v>
      </c>
      <c r="O122" s="104">
        <f t="shared" si="87"/>
        <v>42735</v>
      </c>
      <c r="P122" s="31"/>
      <c r="Q122" s="104">
        <f t="shared" si="88"/>
        <v>42737</v>
      </c>
    </row>
    <row r="123" spans="1:17" s="10" customFormat="1" ht="25.5" hidden="1" customHeight="1">
      <c r="A123" s="849" t="s">
        <v>671</v>
      </c>
      <c r="B123" s="850"/>
      <c r="C123" s="105" t="s">
        <v>742</v>
      </c>
      <c r="D123" s="38">
        <f t="shared" si="78"/>
        <v>42728</v>
      </c>
      <c r="E123" s="38"/>
      <c r="F123" s="39"/>
      <c r="G123" s="39">
        <f t="shared" si="83"/>
        <v>42731</v>
      </c>
      <c r="H123" s="39"/>
      <c r="I123" s="39"/>
      <c r="J123" s="104">
        <f t="shared" si="82"/>
        <v>42735</v>
      </c>
      <c r="K123" s="104">
        <f t="shared" si="84"/>
        <v>42737</v>
      </c>
      <c r="L123" s="104">
        <f t="shared" si="85"/>
        <v>42740</v>
      </c>
      <c r="M123" s="104"/>
      <c r="N123" s="104">
        <f t="shared" si="86"/>
        <v>42741</v>
      </c>
      <c r="O123" s="104">
        <f t="shared" si="87"/>
        <v>42742</v>
      </c>
      <c r="P123" s="31"/>
      <c r="Q123" s="104">
        <f t="shared" si="88"/>
        <v>42744</v>
      </c>
    </row>
    <row r="124" spans="1:17" s="10" customFormat="1" ht="25.5" hidden="1" customHeight="1">
      <c r="A124" s="849" t="s">
        <v>145</v>
      </c>
      <c r="B124" s="850"/>
      <c r="C124" s="105" t="s">
        <v>685</v>
      </c>
      <c r="D124" s="38">
        <f t="shared" si="78"/>
        <v>42735</v>
      </c>
      <c r="E124" s="38"/>
      <c r="F124" s="39"/>
      <c r="G124" s="39">
        <f t="shared" si="83"/>
        <v>42738</v>
      </c>
      <c r="H124" s="39"/>
      <c r="I124" s="39"/>
      <c r="J124" s="104">
        <f t="shared" si="82"/>
        <v>42742</v>
      </c>
      <c r="K124" s="104">
        <f t="shared" si="84"/>
        <v>42744</v>
      </c>
      <c r="L124" s="104">
        <f t="shared" si="85"/>
        <v>42747</v>
      </c>
      <c r="M124" s="104"/>
      <c r="N124" s="104">
        <f t="shared" si="86"/>
        <v>42748</v>
      </c>
      <c r="O124" s="104">
        <f t="shared" si="87"/>
        <v>42749</v>
      </c>
      <c r="P124" s="31"/>
      <c r="Q124" s="104">
        <f t="shared" si="88"/>
        <v>42751</v>
      </c>
    </row>
    <row r="125" spans="1:17" s="10" customFormat="1" ht="25.5" customHeight="1">
      <c r="A125" s="849" t="s">
        <v>89</v>
      </c>
      <c r="B125" s="850"/>
      <c r="C125" s="105" t="s">
        <v>741</v>
      </c>
      <c r="D125" s="38">
        <f t="shared" si="78"/>
        <v>42742</v>
      </c>
      <c r="E125" s="38"/>
      <c r="F125" s="39"/>
      <c r="G125" s="39">
        <f t="shared" si="83"/>
        <v>42745</v>
      </c>
      <c r="H125" s="39"/>
      <c r="I125" s="39"/>
      <c r="J125" s="104">
        <f t="shared" si="82"/>
        <v>42749</v>
      </c>
      <c r="K125" s="104">
        <f t="shared" si="84"/>
        <v>42751</v>
      </c>
      <c r="L125" s="104">
        <f t="shared" si="85"/>
        <v>42754</v>
      </c>
      <c r="M125" s="104"/>
      <c r="N125" s="104">
        <f t="shared" si="86"/>
        <v>42755</v>
      </c>
      <c r="O125" s="104">
        <f t="shared" si="87"/>
        <v>42756</v>
      </c>
      <c r="P125" s="31"/>
      <c r="Q125" s="104">
        <f t="shared" si="88"/>
        <v>42758</v>
      </c>
    </row>
    <row r="126" spans="1:17" s="10" customFormat="1" ht="25.5" customHeight="1">
      <c r="A126" s="854" t="s">
        <v>191</v>
      </c>
      <c r="B126" s="855"/>
      <c r="C126" s="117"/>
      <c r="D126" s="38">
        <f t="shared" si="78"/>
        <v>42749</v>
      </c>
      <c r="E126" s="38"/>
      <c r="F126" s="39"/>
      <c r="G126" s="39">
        <f t="shared" si="83"/>
        <v>42752</v>
      </c>
      <c r="H126" s="39"/>
      <c r="I126" s="39"/>
      <c r="J126" s="104">
        <f t="shared" si="82"/>
        <v>42756</v>
      </c>
      <c r="K126" s="104">
        <f t="shared" si="84"/>
        <v>42758</v>
      </c>
      <c r="L126" s="104">
        <f t="shared" si="85"/>
        <v>42761</v>
      </c>
      <c r="M126" s="104"/>
      <c r="N126" s="104">
        <f t="shared" si="86"/>
        <v>42762</v>
      </c>
      <c r="O126" s="104">
        <f t="shared" si="87"/>
        <v>42763</v>
      </c>
      <c r="P126" s="31"/>
      <c r="Q126" s="104">
        <f t="shared" si="88"/>
        <v>42765</v>
      </c>
    </row>
    <row r="127" spans="1:17" s="10" customFormat="1" ht="25.5" customHeight="1">
      <c r="A127" s="854" t="s">
        <v>191</v>
      </c>
      <c r="B127" s="855"/>
      <c r="C127" s="117"/>
      <c r="D127" s="38">
        <f t="shared" si="78"/>
        <v>42756</v>
      </c>
      <c r="E127" s="38"/>
      <c r="F127" s="39"/>
      <c r="G127" s="39">
        <f>D127+3</f>
        <v>42759</v>
      </c>
      <c r="H127" s="39"/>
      <c r="I127" s="39"/>
      <c r="J127" s="104">
        <f>D127+7</f>
        <v>42763</v>
      </c>
      <c r="K127" s="104">
        <f>D127+9</f>
        <v>42765</v>
      </c>
      <c r="L127" s="104">
        <f>D127+12</f>
        <v>42768</v>
      </c>
      <c r="M127" s="104"/>
      <c r="N127" s="104">
        <f>D127+13</f>
        <v>42769</v>
      </c>
      <c r="O127" s="104">
        <f>D127+14</f>
        <v>42770</v>
      </c>
      <c r="P127" s="31"/>
      <c r="Q127" s="104">
        <f>D127+16</f>
        <v>42772</v>
      </c>
    </row>
    <row r="128" spans="1:17" s="10" customFormat="1" ht="25.5" customHeight="1">
      <c r="A128" s="854" t="s">
        <v>191</v>
      </c>
      <c r="B128" s="855"/>
      <c r="C128" s="117"/>
      <c r="D128" s="38">
        <f t="shared" si="78"/>
        <v>42763</v>
      </c>
      <c r="E128" s="38"/>
      <c r="F128" s="39"/>
      <c r="G128" s="39">
        <f>D128+3</f>
        <v>42766</v>
      </c>
      <c r="H128" s="39"/>
      <c r="I128" s="39"/>
      <c r="J128" s="104">
        <f>D128+7</f>
        <v>42770</v>
      </c>
      <c r="K128" s="104">
        <f>D128+9</f>
        <v>42772</v>
      </c>
      <c r="L128" s="104">
        <f>D128+12</f>
        <v>42775</v>
      </c>
      <c r="M128" s="104"/>
      <c r="N128" s="104">
        <f>D128+13</f>
        <v>42776</v>
      </c>
      <c r="O128" s="104">
        <f>D128+14</f>
        <v>42777</v>
      </c>
      <c r="P128" s="31"/>
      <c r="Q128" s="104">
        <f>D128+16</f>
        <v>42779</v>
      </c>
    </row>
    <row r="129" spans="1:17" s="10" customFormat="1" ht="25.5" customHeight="1">
      <c r="A129" s="854" t="s">
        <v>671</v>
      </c>
      <c r="B129" s="855"/>
      <c r="C129" s="117" t="s">
        <v>747</v>
      </c>
      <c r="D129" s="38">
        <f t="shared" si="78"/>
        <v>42770</v>
      </c>
      <c r="E129" s="38"/>
      <c r="F129" s="39"/>
      <c r="G129" s="39">
        <f>D129+3</f>
        <v>42773</v>
      </c>
      <c r="H129" s="39"/>
      <c r="I129" s="39"/>
      <c r="J129" s="104">
        <f>D129+7</f>
        <v>42777</v>
      </c>
      <c r="K129" s="104">
        <f>D129+9</f>
        <v>42779</v>
      </c>
      <c r="L129" s="104">
        <f>D129+12</f>
        <v>42782</v>
      </c>
      <c r="M129" s="104"/>
      <c r="N129" s="104">
        <f>D129+13</f>
        <v>42783</v>
      </c>
      <c r="O129" s="104">
        <f>D129+14</f>
        <v>42784</v>
      </c>
      <c r="P129" s="31"/>
      <c r="Q129" s="104">
        <f>D129+16</f>
        <v>42786</v>
      </c>
    </row>
    <row r="130" spans="1:17" s="10" customFormat="1" ht="25.5" customHeight="1">
      <c r="A130" s="854" t="s">
        <v>145</v>
      </c>
      <c r="B130" s="855"/>
      <c r="C130" s="117" t="s">
        <v>747</v>
      </c>
      <c r="D130" s="38">
        <f t="shared" si="78"/>
        <v>42777</v>
      </c>
      <c r="E130" s="38"/>
      <c r="F130" s="39"/>
      <c r="G130" s="39">
        <f>D130+3</f>
        <v>42780</v>
      </c>
      <c r="H130" s="39"/>
      <c r="I130" s="39"/>
      <c r="J130" s="104">
        <f>D130+7</f>
        <v>42784</v>
      </c>
      <c r="K130" s="104">
        <f>D130+9</f>
        <v>42786</v>
      </c>
      <c r="L130" s="104">
        <f>D130+12</f>
        <v>42789</v>
      </c>
      <c r="M130" s="104"/>
      <c r="N130" s="104">
        <f>D130+13</f>
        <v>42790</v>
      </c>
      <c r="O130" s="104">
        <f>D130+14</f>
        <v>42791</v>
      </c>
      <c r="P130" s="31"/>
      <c r="Q130" s="104">
        <f>D130+16</f>
        <v>42793</v>
      </c>
    </row>
    <row r="131" spans="1:17" s="10" customFormat="1" ht="25.5" customHeight="1">
      <c r="A131" s="211"/>
      <c r="B131" s="211"/>
      <c r="C131" s="364"/>
      <c r="D131" s="30"/>
      <c r="E131" s="30"/>
      <c r="F131" s="39"/>
      <c r="G131" s="39"/>
      <c r="H131" s="39"/>
      <c r="I131" s="39"/>
      <c r="J131" s="104"/>
      <c r="K131" s="104"/>
      <c r="L131" s="104"/>
      <c r="M131" s="104"/>
      <c r="N131" s="168"/>
      <c r="O131" s="168"/>
      <c r="P131" s="31"/>
      <c r="Q131" s="168"/>
    </row>
    <row r="132" spans="1:17" ht="16.5">
      <c r="A132" s="7" t="s">
        <v>7</v>
      </c>
      <c r="F132" s="39"/>
      <c r="G132" s="39"/>
      <c r="H132" s="39"/>
      <c r="I132" s="39"/>
      <c r="J132" s="104"/>
      <c r="K132" s="104"/>
      <c r="L132" s="104"/>
      <c r="M132" s="104"/>
    </row>
    <row r="134" spans="1:17" s="10" customFormat="1" ht="16.5">
      <c r="A134" s="844" t="s">
        <v>188</v>
      </c>
      <c r="B134" s="845"/>
      <c r="C134" s="845"/>
      <c r="D134" s="845"/>
      <c r="E134" s="845"/>
      <c r="F134" s="845"/>
      <c r="G134" s="845"/>
      <c r="H134" s="845"/>
      <c r="I134" s="845"/>
      <c r="J134" s="845"/>
      <c r="K134" s="845"/>
      <c r="L134" s="846"/>
      <c r="M134" s="30"/>
      <c r="N134" s="30"/>
      <c r="O134" s="30"/>
      <c r="P134" s="30"/>
      <c r="Q134" s="30"/>
    </row>
    <row r="135" spans="1:17" s="10" customFormat="1" ht="18.75">
      <c r="A135" s="64" t="s">
        <v>555</v>
      </c>
      <c r="B135" s="65"/>
      <c r="C135" s="65"/>
      <c r="D135" s="65"/>
      <c r="E135" s="65"/>
      <c r="F135" s="65"/>
      <c r="G135" s="65"/>
      <c r="H135" s="65"/>
      <c r="I135" s="65"/>
      <c r="J135" s="65"/>
      <c r="K135" s="65"/>
      <c r="L135" s="58"/>
      <c r="M135" s="30"/>
      <c r="N135" s="30"/>
      <c r="O135" s="30"/>
      <c r="P135" s="30"/>
      <c r="Q135" s="30"/>
    </row>
    <row r="136" spans="1:17" s="10" customFormat="1" ht="18.75">
      <c r="A136" s="847" t="s">
        <v>554</v>
      </c>
      <c r="B136" s="848"/>
      <c r="C136" s="848"/>
      <c r="D136" s="848"/>
      <c r="E136" s="848"/>
      <c r="F136" s="848"/>
      <c r="G136" s="848"/>
      <c r="H136" s="848"/>
      <c r="I136" s="848"/>
      <c r="J136" s="848"/>
      <c r="K136" s="848"/>
      <c r="L136" s="59"/>
      <c r="M136" s="31"/>
      <c r="N136" s="31"/>
      <c r="O136" s="31"/>
      <c r="P136" s="31"/>
    </row>
    <row r="138" spans="1:17" ht="15.75">
      <c r="A138" s="66"/>
      <c r="B138" s="222"/>
      <c r="C138" s="218"/>
      <c r="D138" s="218"/>
      <c r="E138" s="218"/>
      <c r="F138" s="218"/>
      <c r="G138" s="218"/>
      <c r="H138" s="218"/>
      <c r="I138" s="218"/>
    </row>
    <row r="139" spans="1:17" ht="15.75">
      <c r="A139" s="66"/>
      <c r="B139" s="222" t="s">
        <v>733</v>
      </c>
      <c r="C139" s="218"/>
      <c r="D139" s="218"/>
      <c r="E139" s="218"/>
      <c r="F139" s="218"/>
      <c r="G139" s="218"/>
      <c r="H139" s="218"/>
      <c r="I139" s="218"/>
    </row>
    <row r="140" spans="1:17" ht="14.25">
      <c r="A140" s="218" t="s">
        <v>726</v>
      </c>
      <c r="B140" s="218"/>
      <c r="C140" s="218"/>
      <c r="D140" s="218"/>
      <c r="E140" s="218"/>
      <c r="F140" s="218"/>
      <c r="G140" s="218"/>
      <c r="H140" s="218"/>
      <c r="I140" s="218"/>
    </row>
    <row r="141" spans="1:17" ht="14.25" hidden="1">
      <c r="A141" s="218" t="s">
        <v>571</v>
      </c>
      <c r="B141" s="218"/>
      <c r="C141" s="218" t="s">
        <v>544</v>
      </c>
      <c r="D141" s="218"/>
      <c r="E141" s="218"/>
      <c r="F141" s="218"/>
      <c r="G141" s="218"/>
      <c r="H141" s="218"/>
      <c r="I141" s="218"/>
    </row>
    <row r="142" spans="1:17" s="66" customFormat="1" ht="14.25">
      <c r="A142" s="218" t="s">
        <v>665</v>
      </c>
      <c r="B142" s="218"/>
      <c r="C142" s="219"/>
      <c r="D142" s="219"/>
      <c r="E142" s="219"/>
      <c r="F142" s="219"/>
      <c r="G142" s="219"/>
      <c r="H142" s="219"/>
      <c r="I142" s="219"/>
      <c r="J142"/>
      <c r="K142"/>
      <c r="L142" s="68"/>
      <c r="M142" s="67"/>
    </row>
    <row r="143" spans="1:17" s="66" customFormat="1" ht="14.25">
      <c r="A143" s="218" t="s">
        <v>725</v>
      </c>
      <c r="B143" s="218"/>
      <c r="C143" s="219"/>
      <c r="D143" s="219"/>
      <c r="E143" s="219"/>
      <c r="F143" s="219"/>
      <c r="G143" s="219"/>
      <c r="H143" s="219"/>
      <c r="I143" s="219"/>
      <c r="J143"/>
      <c r="K143"/>
      <c r="L143" s="68"/>
      <c r="M143" s="67"/>
    </row>
    <row r="144" spans="1:17" s="66" customFormat="1" ht="14.25">
      <c r="A144" s="218" t="s">
        <v>571</v>
      </c>
      <c r="B144" s="218"/>
      <c r="C144" s="219"/>
      <c r="D144" s="219"/>
      <c r="E144" s="219"/>
      <c r="F144" s="219"/>
      <c r="G144" s="219"/>
      <c r="H144" s="219"/>
      <c r="I144" s="219"/>
      <c r="J144"/>
      <c r="K144"/>
      <c r="L144" s="68"/>
      <c r="M144" s="67"/>
    </row>
    <row r="145" spans="1:13" s="66" customFormat="1" ht="14.25">
      <c r="A145" s="218" t="s">
        <v>727</v>
      </c>
      <c r="B145" s="218"/>
      <c r="C145" s="219"/>
      <c r="D145" s="219"/>
      <c r="E145" s="219"/>
      <c r="F145" s="219"/>
      <c r="G145" s="219"/>
      <c r="H145" s="219"/>
      <c r="I145" s="219"/>
      <c r="J145" s="68"/>
      <c r="K145" s="68"/>
      <c r="L145" s="68"/>
      <c r="M145" s="67"/>
    </row>
    <row r="146" spans="1:13" s="66" customFormat="1" ht="15.75">
      <c r="A146" s="218"/>
      <c r="B146" s="222"/>
      <c r="C146" s="218"/>
      <c r="D146" s="218"/>
      <c r="E146" s="218"/>
      <c r="F146" s="218"/>
      <c r="G146" s="218"/>
      <c r="H146" s="218"/>
      <c r="I146" s="218"/>
      <c r="J146" s="68"/>
      <c r="K146" s="68"/>
    </row>
    <row r="147" spans="1:13" s="66" customFormat="1" ht="15.75">
      <c r="A147" s="218"/>
      <c r="B147" s="222" t="s">
        <v>734</v>
      </c>
      <c r="C147" s="218"/>
      <c r="D147" s="218"/>
      <c r="E147" s="218"/>
      <c r="F147" s="218"/>
      <c r="G147" s="218"/>
      <c r="H147" s="218"/>
      <c r="I147" s="218"/>
      <c r="J147" s="68"/>
      <c r="K147" s="68"/>
    </row>
    <row r="148" spans="1:13" s="66" customFormat="1" ht="14.25">
      <c r="A148" s="218" t="s">
        <v>574</v>
      </c>
      <c r="B148" s="218"/>
      <c r="C148" s="218"/>
      <c r="D148" s="218"/>
      <c r="E148" s="218"/>
      <c r="F148" s="218"/>
      <c r="G148" s="218"/>
      <c r="H148" s="218"/>
      <c r="I148" s="218"/>
      <c r="L148" s="68"/>
      <c r="M148" s="67"/>
    </row>
    <row r="149" spans="1:13" s="66" customFormat="1" ht="14.25" hidden="1">
      <c r="A149" s="221"/>
      <c r="B149" s="218"/>
      <c r="C149" s="219"/>
      <c r="D149" s="219"/>
      <c r="E149" s="219"/>
      <c r="F149" s="219"/>
      <c r="G149" s="219"/>
      <c r="H149" s="219"/>
      <c r="I149" s="219"/>
      <c r="L149" s="67"/>
      <c r="M149" s="67"/>
    </row>
    <row r="150" spans="1:13" s="66" customFormat="1" ht="14.25" hidden="1">
      <c r="A150" s="221"/>
      <c r="B150" s="218"/>
      <c r="C150" s="219"/>
      <c r="D150" s="219"/>
      <c r="E150" s="219"/>
      <c r="F150" s="219"/>
      <c r="G150" s="219"/>
      <c r="H150" s="219"/>
      <c r="I150" s="219"/>
      <c r="J150" s="68"/>
      <c r="K150" s="68"/>
    </row>
    <row r="151" spans="1:13" s="66" customFormat="1" ht="14.25" hidden="1">
      <c r="A151" s="218"/>
      <c r="B151" s="218"/>
      <c r="C151" s="219"/>
      <c r="D151" s="219"/>
      <c r="E151" s="219"/>
      <c r="F151" s="219"/>
      <c r="G151" s="219"/>
      <c r="H151" s="219"/>
      <c r="I151" s="219"/>
      <c r="J151" s="67"/>
      <c r="K151" s="67"/>
    </row>
    <row r="152" spans="1:13" s="66" customFormat="1" ht="14.25">
      <c r="A152" s="218" t="s">
        <v>562</v>
      </c>
      <c r="B152" s="218"/>
    </row>
    <row r="153" spans="1:13" ht="14.25">
      <c r="A153" s="218" t="s">
        <v>563</v>
      </c>
      <c r="B153" s="218"/>
      <c r="C153" s="66"/>
      <c r="D153" s="6"/>
      <c r="E153" s="6"/>
      <c r="F153" s="6"/>
      <c r="G153" s="6"/>
      <c r="H153" s="6"/>
      <c r="I153" s="6"/>
      <c r="J153" s="6"/>
      <c r="K153" s="6"/>
      <c r="L153" s="6"/>
    </row>
    <row r="154" spans="1:13" ht="14.25">
      <c r="A154" s="218" t="s">
        <v>564</v>
      </c>
      <c r="B154" s="218"/>
      <c r="C154" s="66"/>
    </row>
    <row r="155" spans="1:13" ht="14.25">
      <c r="A155" s="218" t="s">
        <v>635</v>
      </c>
      <c r="B155" s="218"/>
      <c r="C155" s="66"/>
    </row>
    <row r="156" spans="1:13" ht="14.25">
      <c r="A156" s="218" t="s">
        <v>634</v>
      </c>
      <c r="B156" s="218"/>
      <c r="C156" s="6"/>
    </row>
    <row r="157" spans="1:13" ht="14.25">
      <c r="A157" s="218" t="s">
        <v>728</v>
      </c>
      <c r="B157" s="218"/>
    </row>
    <row r="158" spans="1:13" ht="15.75">
      <c r="A158" s="218" t="s">
        <v>729</v>
      </c>
      <c r="B158" s="222"/>
    </row>
    <row r="159" spans="1:13" ht="14.25">
      <c r="A159" s="218" t="s">
        <v>730</v>
      </c>
      <c r="B159" s="219"/>
    </row>
    <row r="160" spans="1:13" ht="14.25">
      <c r="A160" s="218" t="s">
        <v>731</v>
      </c>
      <c r="B160" s="219"/>
    </row>
    <row r="161" spans="1:2" ht="14.25">
      <c r="A161" s="218"/>
      <c r="B161" s="219"/>
    </row>
    <row r="162" spans="1:2" ht="15.75">
      <c r="A162" s="66"/>
      <c r="B162" s="222" t="s">
        <v>732</v>
      </c>
    </row>
    <row r="163" spans="1:2" ht="14.25">
      <c r="A163" s="218" t="s">
        <v>565</v>
      </c>
      <c r="B163" s="219"/>
    </row>
    <row r="164" spans="1:2" ht="14.25">
      <c r="A164" s="218" t="s">
        <v>566</v>
      </c>
      <c r="B164" s="219"/>
    </row>
  </sheetData>
  <sheetProtection password="C7EB" sheet="1"/>
  <mergeCells count="117">
    <mergeCell ref="A127:B127"/>
    <mergeCell ref="A128:B128"/>
    <mergeCell ref="A129:B129"/>
    <mergeCell ref="A130:B130"/>
    <mergeCell ref="A121:B121"/>
    <mergeCell ref="A122:B122"/>
    <mergeCell ref="A123:B123"/>
    <mergeCell ref="A124:B124"/>
    <mergeCell ref="A125:B125"/>
    <mergeCell ref="A126:B126"/>
    <mergeCell ref="A107:B107"/>
    <mergeCell ref="A108:B108"/>
    <mergeCell ref="A95:B95"/>
    <mergeCell ref="A96:B96"/>
    <mergeCell ref="A97:B97"/>
    <mergeCell ref="A98:B98"/>
    <mergeCell ref="A104:B104"/>
    <mergeCell ref="A99:B99"/>
    <mergeCell ref="A100:B100"/>
    <mergeCell ref="A101:B101"/>
    <mergeCell ref="A102:B102"/>
    <mergeCell ref="D16:D18"/>
    <mergeCell ref="A22:B22"/>
    <mergeCell ref="A23:B23"/>
    <mergeCell ref="A16:B18"/>
    <mergeCell ref="C16:C18"/>
    <mergeCell ref="A24:B24"/>
    <mergeCell ref="A19:B19"/>
    <mergeCell ref="A20:B20"/>
    <mergeCell ref="A21:B21"/>
    <mergeCell ref="A25:B25"/>
    <mergeCell ref="A26:B26"/>
    <mergeCell ref="A27:B27"/>
    <mergeCell ref="A28:B28"/>
    <mergeCell ref="A29:B29"/>
    <mergeCell ref="A46:B46"/>
    <mergeCell ref="A39:B39"/>
    <mergeCell ref="A35:B35"/>
    <mergeCell ref="A40:B40"/>
    <mergeCell ref="A41:B41"/>
    <mergeCell ref="A30:B30"/>
    <mergeCell ref="A38:B38"/>
    <mergeCell ref="A36:B36"/>
    <mergeCell ref="A42:B42"/>
    <mergeCell ref="A45:B45"/>
    <mergeCell ref="A43:B43"/>
    <mergeCell ref="A44:B44"/>
    <mergeCell ref="A134:L134"/>
    <mergeCell ref="A136:K136"/>
    <mergeCell ref="A31:B31"/>
    <mergeCell ref="A32:B32"/>
    <mergeCell ref="A33:B33"/>
    <mergeCell ref="A34:B34"/>
    <mergeCell ref="A37:B37"/>
    <mergeCell ref="A69:B69"/>
    <mergeCell ref="A70:B70"/>
    <mergeCell ref="A62:B62"/>
    <mergeCell ref="A47:B47"/>
    <mergeCell ref="A51:B51"/>
    <mergeCell ref="A50:B50"/>
    <mergeCell ref="A49:B49"/>
    <mergeCell ref="A48:B48"/>
    <mergeCell ref="A86:B86"/>
    <mergeCell ref="A89:B89"/>
    <mergeCell ref="A54:B54"/>
    <mergeCell ref="A55:B55"/>
    <mergeCell ref="A52:B52"/>
    <mergeCell ref="A80:B80"/>
    <mergeCell ref="A53:B53"/>
    <mergeCell ref="A65:B65"/>
    <mergeCell ref="A105:B105"/>
    <mergeCell ref="A117:B117"/>
    <mergeCell ref="A118:B118"/>
    <mergeCell ref="A109:B109"/>
    <mergeCell ref="A85:B85"/>
    <mergeCell ref="A91:B91"/>
    <mergeCell ref="A72:B72"/>
    <mergeCell ref="A119:B119"/>
    <mergeCell ref="A120:B120"/>
    <mergeCell ref="A113:B113"/>
    <mergeCell ref="A114:B114"/>
    <mergeCell ref="A115:B115"/>
    <mergeCell ref="A116:B116"/>
    <mergeCell ref="A73:B73"/>
    <mergeCell ref="A74:B74"/>
    <mergeCell ref="A75:B75"/>
    <mergeCell ref="A79:B79"/>
    <mergeCell ref="A76:B76"/>
    <mergeCell ref="A77:B77"/>
    <mergeCell ref="A103:B103"/>
    <mergeCell ref="A81:B81"/>
    <mergeCell ref="A87:B87"/>
    <mergeCell ref="A110:B110"/>
    <mergeCell ref="A111:B111"/>
    <mergeCell ref="A112:B112"/>
    <mergeCell ref="A64:B64"/>
    <mergeCell ref="A61:B61"/>
    <mergeCell ref="A106:B106"/>
    <mergeCell ref="A82:B82"/>
    <mergeCell ref="A56:B56"/>
    <mergeCell ref="A57:B57"/>
    <mergeCell ref="A59:B59"/>
    <mergeCell ref="A68:B68"/>
    <mergeCell ref="A71:B71"/>
    <mergeCell ref="A88:B88"/>
    <mergeCell ref="A78:B78"/>
    <mergeCell ref="A63:B63"/>
    <mergeCell ref="A58:B58"/>
    <mergeCell ref="A67:B67"/>
    <mergeCell ref="A60:B60"/>
    <mergeCell ref="A66:B66"/>
    <mergeCell ref="A83:B83"/>
    <mergeCell ref="A94:B94"/>
    <mergeCell ref="A90:B90"/>
    <mergeCell ref="A92:B92"/>
    <mergeCell ref="A93:B93"/>
    <mergeCell ref="A84:B84"/>
  </mergeCells>
  <pageMargins left="0.21" right="0.2" top="0.2" bottom="0.2" header="0.2" footer="0.2"/>
  <pageSetup scale="62" orientation="landscape" r:id="rId1"/>
  <headerFooter alignWithMargins="0"/>
  <drawing r:id="rId2"/>
  <legacyDrawing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C000"/>
  </sheetPr>
  <dimension ref="A1:CD94"/>
  <sheetViews>
    <sheetView view="pageBreakPreview" topLeftCell="A13" zoomScaleNormal="100" zoomScaleSheetLayoutView="100" workbookViewId="0">
      <selection activeCell="F67" sqref="F67"/>
    </sheetView>
  </sheetViews>
  <sheetFormatPr defaultRowHeight="12"/>
  <cols>
    <col min="1" max="1" width="21.28515625" style="234" customWidth="1"/>
    <col min="2" max="2" width="19.140625" style="234" customWidth="1"/>
    <col min="3" max="3" width="13.42578125" style="234" bestFit="1" customWidth="1"/>
    <col min="4" max="4" width="13.85546875" style="234" customWidth="1"/>
    <col min="5" max="8" width="18.7109375" style="234" customWidth="1"/>
    <col min="9" max="9" width="18.7109375" style="234" hidden="1" customWidth="1"/>
    <col min="10" max="10" width="12.7109375" style="234" hidden="1" customWidth="1"/>
    <col min="11" max="16" width="17.85546875" style="234" hidden="1" customWidth="1"/>
    <col min="17" max="16384" width="9.140625" style="234"/>
  </cols>
  <sheetData>
    <row r="1" spans="1:81" ht="18.75">
      <c r="C1" s="235" t="s">
        <v>10</v>
      </c>
      <c r="D1" s="235"/>
      <c r="E1" s="235"/>
      <c r="F1" s="235"/>
      <c r="G1" s="235"/>
      <c r="H1" s="235"/>
      <c r="I1" s="235"/>
      <c r="J1" s="235"/>
      <c r="K1" s="236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237"/>
      <c r="AQ1" s="237"/>
      <c r="AR1" s="237"/>
      <c r="AS1" s="237"/>
      <c r="AT1" s="237"/>
      <c r="AU1" s="237"/>
      <c r="AV1" s="237"/>
      <c r="AW1" s="237"/>
      <c r="AX1" s="237"/>
      <c r="AY1" s="237"/>
      <c r="AZ1" s="237"/>
      <c r="BA1" s="237"/>
      <c r="BB1" s="237"/>
      <c r="BC1" s="237"/>
      <c r="BD1" s="237"/>
      <c r="BE1" s="237"/>
      <c r="BF1" s="237"/>
      <c r="BG1" s="237"/>
      <c r="BH1" s="237"/>
      <c r="BI1" s="237"/>
      <c r="BJ1" s="237"/>
      <c r="BK1" s="237"/>
      <c r="BL1" s="237"/>
      <c r="BM1" s="237"/>
      <c r="BN1" s="237"/>
      <c r="BO1" s="237"/>
      <c r="BP1" s="237"/>
      <c r="BQ1" s="237"/>
      <c r="BR1" s="237"/>
      <c r="BS1" s="237"/>
      <c r="BT1" s="237"/>
      <c r="BU1" s="237"/>
      <c r="BV1" s="237"/>
      <c r="BW1" s="237"/>
      <c r="BX1" s="237"/>
      <c r="BY1" s="237"/>
      <c r="BZ1" s="237"/>
      <c r="CA1" s="237"/>
      <c r="CB1" s="237"/>
      <c r="CC1" s="237"/>
    </row>
    <row r="2" spans="1:81">
      <c r="C2" s="238" t="s">
        <v>146</v>
      </c>
      <c r="D2" s="238"/>
      <c r="E2" s="238"/>
      <c r="F2" s="239"/>
      <c r="G2" s="239"/>
      <c r="H2" s="239"/>
      <c r="I2" s="239"/>
      <c r="J2" s="239"/>
      <c r="K2" s="240"/>
      <c r="L2" s="240"/>
      <c r="M2" s="241"/>
      <c r="N2" s="241"/>
      <c r="O2" s="241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  <c r="BR2" s="237"/>
      <c r="BS2" s="237"/>
      <c r="BT2" s="237"/>
      <c r="BU2" s="237"/>
      <c r="BV2" s="237"/>
      <c r="BW2" s="237"/>
      <c r="BX2" s="237"/>
      <c r="BY2" s="237"/>
      <c r="BZ2" s="237"/>
      <c r="CA2" s="237"/>
      <c r="CB2" s="237"/>
      <c r="CC2" s="237"/>
    </row>
    <row r="3" spans="1:81">
      <c r="C3" s="238" t="s">
        <v>11</v>
      </c>
      <c r="D3" s="238"/>
      <c r="E3" s="238"/>
      <c r="F3" s="239"/>
      <c r="G3" s="239"/>
      <c r="H3" s="239"/>
      <c r="I3" s="239"/>
      <c r="J3" s="239"/>
      <c r="K3" s="242"/>
      <c r="L3" s="242"/>
      <c r="M3" s="243"/>
      <c r="N3" s="243"/>
      <c r="O3" s="243"/>
      <c r="P3" s="237"/>
      <c r="Q3" s="237"/>
      <c r="R3" s="237"/>
      <c r="S3" s="237"/>
      <c r="T3" s="237"/>
      <c r="U3" s="237"/>
      <c r="V3" s="237"/>
      <c r="W3" s="237"/>
      <c r="X3" s="237"/>
      <c r="Y3" s="237"/>
      <c r="Z3" s="237"/>
      <c r="AA3" s="237"/>
      <c r="AB3" s="237"/>
      <c r="AC3" s="237"/>
      <c r="AD3" s="237"/>
      <c r="AE3" s="237"/>
      <c r="AF3" s="237"/>
      <c r="AG3" s="237"/>
      <c r="AH3" s="237"/>
      <c r="AI3" s="237"/>
      <c r="AJ3" s="237"/>
      <c r="AK3" s="237"/>
      <c r="AL3" s="237"/>
      <c r="AM3" s="237"/>
      <c r="AN3" s="237"/>
      <c r="AO3" s="237"/>
      <c r="AP3" s="237"/>
      <c r="AQ3" s="237"/>
      <c r="AR3" s="237"/>
      <c r="AS3" s="237"/>
      <c r="AT3" s="237"/>
      <c r="AU3" s="237"/>
      <c r="AV3" s="237"/>
      <c r="AW3" s="237"/>
      <c r="AX3" s="237"/>
      <c r="AY3" s="237"/>
      <c r="AZ3" s="237"/>
      <c r="BA3" s="237"/>
      <c r="BB3" s="237"/>
      <c r="BC3" s="237"/>
      <c r="BD3" s="237"/>
      <c r="BE3" s="237"/>
      <c r="BF3" s="237"/>
      <c r="BG3" s="237"/>
      <c r="BH3" s="237"/>
      <c r="BI3" s="237"/>
      <c r="BJ3" s="237"/>
      <c r="BK3" s="237"/>
      <c r="BL3" s="237"/>
      <c r="BM3" s="237"/>
      <c r="BN3" s="237"/>
      <c r="BO3" s="237"/>
      <c r="BP3" s="237"/>
      <c r="BQ3" s="237"/>
      <c r="BR3" s="237"/>
      <c r="BS3" s="237"/>
      <c r="BT3" s="237"/>
      <c r="BU3" s="237"/>
      <c r="BV3" s="237"/>
      <c r="BW3" s="237"/>
      <c r="BX3" s="237"/>
      <c r="BY3" s="237"/>
      <c r="BZ3" s="237"/>
      <c r="CA3" s="237"/>
      <c r="CB3" s="237"/>
      <c r="CC3" s="237"/>
    </row>
    <row r="4" spans="1:81" hidden="1"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K4" s="237"/>
      <c r="AL4" s="237"/>
      <c r="AM4" s="237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C4" s="237"/>
      <c r="BD4" s="237"/>
      <c r="BE4" s="237"/>
      <c r="BF4" s="237"/>
      <c r="BG4" s="237"/>
      <c r="BH4" s="237"/>
      <c r="BI4" s="237"/>
      <c r="BJ4" s="237"/>
      <c r="BK4" s="237"/>
      <c r="BL4" s="237"/>
      <c r="BM4" s="237"/>
      <c r="BN4" s="237"/>
      <c r="BO4" s="237"/>
      <c r="BP4" s="237"/>
      <c r="BQ4" s="237"/>
      <c r="BR4" s="237"/>
      <c r="BS4" s="237"/>
      <c r="BT4" s="237"/>
      <c r="BU4" s="237"/>
      <c r="BV4" s="237"/>
      <c r="BW4" s="237"/>
      <c r="BX4" s="237"/>
      <c r="BY4" s="237"/>
      <c r="BZ4" s="237"/>
      <c r="CA4" s="237"/>
      <c r="CB4" s="237"/>
      <c r="CC4" s="237"/>
    </row>
    <row r="5" spans="1:81" hidden="1"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  <c r="BR5" s="237"/>
      <c r="BS5" s="237"/>
      <c r="BT5" s="237"/>
      <c r="BU5" s="237"/>
      <c r="BV5" s="237"/>
      <c r="BW5" s="237"/>
      <c r="BX5" s="237"/>
      <c r="BY5" s="237"/>
      <c r="BZ5" s="237"/>
      <c r="CA5" s="237"/>
      <c r="CB5" s="237"/>
      <c r="CC5" s="237"/>
    </row>
    <row r="6" spans="1:81" ht="18.75">
      <c r="A6" s="244"/>
      <c r="B6" s="245"/>
      <c r="C6" s="246"/>
      <c r="D6" s="247"/>
      <c r="E6" s="247"/>
      <c r="F6" s="247"/>
      <c r="G6" s="248"/>
      <c r="H6" s="248"/>
      <c r="I6" s="248"/>
      <c r="J6" s="248"/>
      <c r="K6" s="248"/>
      <c r="L6" s="248"/>
      <c r="M6" s="237"/>
      <c r="N6" s="237"/>
      <c r="O6" s="237"/>
      <c r="P6" s="237"/>
      <c r="Q6" s="237"/>
      <c r="R6" s="237"/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  <c r="AM6" s="237"/>
      <c r="AN6" s="237"/>
      <c r="AO6" s="237"/>
      <c r="AP6" s="237"/>
      <c r="AQ6" s="237"/>
      <c r="AR6" s="237"/>
      <c r="AS6" s="237"/>
      <c r="AT6" s="237"/>
      <c r="AU6" s="237"/>
      <c r="AV6" s="237"/>
      <c r="AW6" s="237"/>
      <c r="AX6" s="237"/>
      <c r="AY6" s="237"/>
      <c r="AZ6" s="237"/>
      <c r="BA6" s="237"/>
      <c r="BB6" s="237"/>
      <c r="BC6" s="237"/>
      <c r="BD6" s="237"/>
      <c r="BE6" s="237"/>
      <c r="BF6" s="237"/>
      <c r="BG6" s="237"/>
      <c r="BH6" s="237"/>
      <c r="BI6" s="237"/>
      <c r="BJ6" s="237"/>
      <c r="BK6" s="237"/>
      <c r="BL6" s="237"/>
      <c r="BM6" s="237"/>
      <c r="BN6" s="237"/>
      <c r="BO6" s="237"/>
      <c r="BP6" s="237"/>
      <c r="BQ6" s="237"/>
      <c r="BR6" s="237"/>
      <c r="BS6" s="237"/>
      <c r="BT6" s="237"/>
      <c r="BU6" s="237"/>
      <c r="BV6" s="237"/>
      <c r="BW6" s="237"/>
      <c r="BX6" s="237"/>
      <c r="BY6" s="237"/>
      <c r="BZ6" s="237"/>
      <c r="CA6" s="237"/>
      <c r="CB6" s="237"/>
      <c r="CC6" s="237"/>
    </row>
    <row r="7" spans="1:81" ht="15">
      <c r="A7" s="249" t="s">
        <v>96</v>
      </c>
      <c r="B7" s="245"/>
      <c r="C7" s="246"/>
      <c r="D7" s="247"/>
      <c r="E7" s="247"/>
      <c r="F7" s="247"/>
      <c r="G7" s="248"/>
      <c r="H7" s="248"/>
      <c r="I7" s="248"/>
      <c r="J7" s="248"/>
      <c r="K7" s="248"/>
      <c r="L7" s="248"/>
      <c r="M7" s="237"/>
      <c r="N7" s="237"/>
      <c r="O7" s="237"/>
      <c r="P7" s="237"/>
      <c r="Q7" s="237"/>
      <c r="R7" s="237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  <c r="AG7" s="237"/>
      <c r="AH7" s="237"/>
      <c r="AI7" s="237"/>
      <c r="AJ7" s="237"/>
      <c r="AK7" s="237"/>
      <c r="AL7" s="237"/>
      <c r="AM7" s="237"/>
      <c r="AN7" s="237"/>
      <c r="AO7" s="237"/>
      <c r="AP7" s="237"/>
      <c r="AQ7" s="237"/>
      <c r="AR7" s="237"/>
      <c r="AS7" s="237"/>
      <c r="AT7" s="237"/>
      <c r="AU7" s="237"/>
      <c r="AV7" s="237"/>
      <c r="AW7" s="237"/>
      <c r="AX7" s="237"/>
      <c r="AY7" s="237"/>
      <c r="AZ7" s="237"/>
      <c r="BA7" s="237"/>
      <c r="BB7" s="237"/>
      <c r="BC7" s="237"/>
      <c r="BD7" s="237"/>
      <c r="BE7" s="237"/>
      <c r="BF7" s="237"/>
      <c r="BG7" s="237"/>
      <c r="BH7" s="237"/>
      <c r="BI7" s="237"/>
      <c r="BJ7" s="237"/>
      <c r="BK7" s="237"/>
      <c r="BL7" s="237"/>
      <c r="BM7" s="237"/>
      <c r="BN7" s="237"/>
      <c r="BO7" s="237"/>
      <c r="BP7" s="237"/>
      <c r="BQ7" s="237"/>
      <c r="BR7" s="237"/>
      <c r="BS7" s="237"/>
      <c r="BT7" s="237"/>
      <c r="BU7" s="237"/>
      <c r="BV7" s="237"/>
      <c r="BW7" s="237"/>
      <c r="BX7" s="237"/>
      <c r="BY7" s="237"/>
      <c r="BZ7" s="237"/>
      <c r="CA7" s="237"/>
      <c r="CB7" s="237"/>
      <c r="CC7" s="237"/>
    </row>
    <row r="8" spans="1:81" ht="15">
      <c r="A8" s="250" t="s">
        <v>116</v>
      </c>
      <c r="B8" s="245"/>
      <c r="C8" s="246"/>
      <c r="D8" s="247"/>
      <c r="E8" s="247"/>
      <c r="F8" s="247"/>
      <c r="G8" s="248"/>
      <c r="H8" s="248"/>
      <c r="I8" s="248"/>
      <c r="J8" s="248"/>
      <c r="K8" s="248"/>
      <c r="L8" s="248"/>
      <c r="M8" s="237"/>
      <c r="N8" s="237"/>
      <c r="O8" s="237"/>
      <c r="P8" s="237"/>
      <c r="Q8" s="237"/>
      <c r="R8" s="237"/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  <c r="AG8" s="237"/>
      <c r="AH8" s="237"/>
      <c r="AI8" s="237"/>
      <c r="AJ8" s="237"/>
      <c r="AK8" s="237"/>
      <c r="AL8" s="237"/>
      <c r="AM8" s="237"/>
      <c r="AN8" s="237"/>
      <c r="AO8" s="237"/>
      <c r="AP8" s="237"/>
      <c r="AQ8" s="237"/>
      <c r="AR8" s="237"/>
      <c r="AS8" s="237"/>
      <c r="AT8" s="237"/>
      <c r="AU8" s="237"/>
      <c r="AV8" s="237"/>
      <c r="AW8" s="237"/>
      <c r="AX8" s="237"/>
      <c r="AY8" s="237"/>
      <c r="AZ8" s="237"/>
      <c r="BA8" s="237"/>
      <c r="BB8" s="237"/>
      <c r="BC8" s="237"/>
      <c r="BD8" s="237"/>
      <c r="BE8" s="237"/>
      <c r="BF8" s="237"/>
      <c r="BG8" s="237"/>
      <c r="BH8" s="237"/>
      <c r="BI8" s="237"/>
      <c r="BJ8" s="237"/>
      <c r="BK8" s="237"/>
      <c r="BL8" s="237"/>
      <c r="BM8" s="237"/>
      <c r="BN8" s="237"/>
      <c r="BO8" s="237"/>
      <c r="BP8" s="237"/>
      <c r="BQ8" s="237"/>
      <c r="BR8" s="237"/>
      <c r="BS8" s="237"/>
      <c r="BT8" s="237"/>
      <c r="BU8" s="237"/>
      <c r="BV8" s="237"/>
      <c r="BW8" s="237"/>
      <c r="BX8" s="237"/>
      <c r="BY8" s="237"/>
      <c r="BZ8" s="237"/>
      <c r="CA8" s="237"/>
      <c r="CB8" s="237"/>
      <c r="CC8" s="237"/>
    </row>
    <row r="9" spans="1:81" ht="15">
      <c r="A9" s="250" t="s">
        <v>117</v>
      </c>
      <c r="B9" s="245"/>
      <c r="C9" s="246"/>
      <c r="D9" s="247"/>
      <c r="E9" s="247"/>
      <c r="F9" s="247"/>
      <c r="G9" s="248"/>
      <c r="H9" s="248"/>
      <c r="I9" s="248"/>
      <c r="J9" s="248"/>
      <c r="K9" s="248"/>
      <c r="L9" s="248"/>
      <c r="M9" s="237">
        <v>152693</v>
      </c>
      <c r="N9" s="237"/>
      <c r="O9" s="237"/>
      <c r="P9" s="237"/>
      <c r="Q9" s="237"/>
      <c r="R9" s="237"/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  <c r="AG9" s="237"/>
      <c r="AH9" s="237"/>
      <c r="AI9" s="237"/>
      <c r="AJ9" s="237"/>
      <c r="AK9" s="237"/>
      <c r="AL9" s="237"/>
      <c r="AM9" s="237"/>
      <c r="AN9" s="237"/>
      <c r="AO9" s="237"/>
      <c r="AP9" s="237"/>
      <c r="AQ9" s="237"/>
      <c r="AR9" s="237"/>
      <c r="AS9" s="237"/>
      <c r="AT9" s="237"/>
      <c r="AU9" s="237"/>
      <c r="AV9" s="237"/>
      <c r="AW9" s="237"/>
      <c r="AX9" s="237"/>
      <c r="AY9" s="237"/>
      <c r="AZ9" s="237"/>
      <c r="BA9" s="237"/>
      <c r="BB9" s="237"/>
      <c r="BC9" s="237"/>
      <c r="BD9" s="237"/>
      <c r="BE9" s="237"/>
      <c r="BF9" s="237"/>
      <c r="BG9" s="237"/>
      <c r="BH9" s="237"/>
      <c r="BI9" s="237"/>
      <c r="BJ9" s="237"/>
      <c r="BK9" s="237"/>
      <c r="BL9" s="237"/>
      <c r="BM9" s="237"/>
      <c r="BN9" s="237"/>
      <c r="BO9" s="237"/>
      <c r="BP9" s="237"/>
      <c r="BQ9" s="237"/>
      <c r="BR9" s="237"/>
      <c r="BS9" s="237"/>
      <c r="BT9" s="237"/>
      <c r="BU9" s="237"/>
      <c r="BV9" s="237"/>
      <c r="BW9" s="237"/>
      <c r="BX9" s="237"/>
      <c r="BY9" s="237"/>
      <c r="BZ9" s="237"/>
      <c r="CA9" s="237"/>
      <c r="CB9" s="237"/>
      <c r="CC9" s="237"/>
    </row>
    <row r="10" spans="1:81" ht="15">
      <c r="A10" s="250" t="s">
        <v>139</v>
      </c>
      <c r="B10" s="245"/>
      <c r="C10" s="246"/>
      <c r="D10" s="247"/>
      <c r="E10" s="247"/>
      <c r="F10" s="247"/>
      <c r="G10" s="248"/>
      <c r="H10" s="248"/>
      <c r="I10" s="248"/>
      <c r="J10" s="248"/>
      <c r="K10" s="248"/>
      <c r="L10" s="248"/>
      <c r="M10" s="237"/>
      <c r="N10" s="237"/>
      <c r="O10" s="237"/>
      <c r="P10" s="237"/>
      <c r="Q10" s="237"/>
      <c r="R10" s="237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  <c r="AG10" s="237"/>
      <c r="AH10" s="237"/>
      <c r="AI10" s="237"/>
      <c r="AJ10" s="237"/>
      <c r="AK10" s="237"/>
      <c r="AL10" s="237"/>
      <c r="AM10" s="237"/>
      <c r="AN10" s="237"/>
      <c r="AO10" s="237"/>
      <c r="AP10" s="237"/>
      <c r="AQ10" s="237"/>
      <c r="AR10" s="237"/>
      <c r="AS10" s="237"/>
      <c r="AT10" s="237"/>
      <c r="AU10" s="237"/>
      <c r="AV10" s="237"/>
      <c r="AW10" s="237"/>
      <c r="AX10" s="237"/>
      <c r="AY10" s="237"/>
      <c r="AZ10" s="237"/>
      <c r="BA10" s="237"/>
      <c r="BB10" s="237"/>
      <c r="BC10" s="237"/>
      <c r="BD10" s="237"/>
      <c r="BE10" s="237"/>
      <c r="BF10" s="237"/>
      <c r="BG10" s="237"/>
      <c r="BH10" s="237"/>
      <c r="BI10" s="237"/>
      <c r="BJ10" s="237"/>
      <c r="BK10" s="237"/>
      <c r="BL10" s="237"/>
      <c r="BM10" s="237"/>
      <c r="BN10" s="237"/>
      <c r="BO10" s="237"/>
      <c r="BP10" s="237"/>
      <c r="BQ10" s="237"/>
      <c r="BR10" s="237"/>
      <c r="BS10" s="237"/>
      <c r="BT10" s="237"/>
      <c r="BU10" s="237"/>
      <c r="BV10" s="237"/>
      <c r="BW10" s="237"/>
      <c r="BX10" s="237"/>
      <c r="BY10" s="237"/>
      <c r="BZ10" s="237"/>
      <c r="CA10" s="237"/>
      <c r="CB10" s="237"/>
      <c r="CC10" s="237"/>
    </row>
    <row r="11" spans="1:81" ht="15">
      <c r="A11" s="250" t="s">
        <v>170</v>
      </c>
      <c r="B11" s="245"/>
      <c r="C11" s="246"/>
      <c r="D11" s="247"/>
      <c r="E11" s="247"/>
      <c r="F11" s="247"/>
      <c r="G11" s="248"/>
      <c r="H11" s="248"/>
      <c r="I11" s="248"/>
      <c r="J11" s="248"/>
      <c r="K11" s="248"/>
      <c r="L11" s="248"/>
      <c r="M11" s="237"/>
      <c r="N11" s="237"/>
      <c r="O11" s="237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37"/>
      <c r="AM11" s="237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C11" s="237"/>
      <c r="BD11" s="237"/>
      <c r="BE11" s="237"/>
      <c r="BF11" s="237"/>
      <c r="BG11" s="237"/>
      <c r="BH11" s="237"/>
      <c r="BI11" s="237"/>
      <c r="BJ11" s="237"/>
      <c r="BK11" s="237"/>
      <c r="BL11" s="237"/>
      <c r="BM11" s="237"/>
      <c r="BN11" s="237"/>
      <c r="BO11" s="237"/>
      <c r="BP11" s="237"/>
      <c r="BQ11" s="237"/>
      <c r="BR11" s="237"/>
      <c r="BS11" s="237"/>
      <c r="BT11" s="237"/>
      <c r="BU11" s="237"/>
      <c r="BV11" s="237"/>
      <c r="BW11" s="237"/>
      <c r="BX11" s="237"/>
      <c r="BY11" s="237"/>
      <c r="BZ11" s="237"/>
      <c r="CA11" s="237"/>
      <c r="CB11" s="237"/>
      <c r="CC11" s="237"/>
    </row>
    <row r="12" spans="1:81" ht="15">
      <c r="A12" s="251"/>
      <c r="B12" s="251"/>
      <c r="C12" s="251"/>
      <c r="D12" s="252"/>
      <c r="E12" s="252"/>
      <c r="F12" s="252"/>
      <c r="G12" s="253"/>
      <c r="H12" s="253"/>
      <c r="I12" s="253"/>
      <c r="J12" s="248"/>
      <c r="K12" s="248"/>
      <c r="L12" s="248"/>
      <c r="M12" s="237"/>
      <c r="N12" s="237"/>
      <c r="O12" s="237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37"/>
      <c r="AM12" s="237"/>
      <c r="AN12" s="237"/>
      <c r="AO12" s="237"/>
      <c r="AP12" s="237"/>
      <c r="AQ12" s="237"/>
      <c r="AR12" s="237"/>
      <c r="AS12" s="237"/>
      <c r="AT12" s="237"/>
      <c r="AU12" s="237"/>
      <c r="AV12" s="237"/>
      <c r="AW12" s="237"/>
      <c r="AX12" s="237"/>
      <c r="AY12" s="237"/>
      <c r="AZ12" s="237"/>
      <c r="BA12" s="237"/>
      <c r="BB12" s="237"/>
      <c r="BC12" s="237"/>
      <c r="BD12" s="237"/>
      <c r="BE12" s="237"/>
      <c r="BF12" s="237"/>
      <c r="BG12" s="237"/>
      <c r="BH12" s="237"/>
      <c r="BI12" s="237"/>
      <c r="BJ12" s="237"/>
      <c r="BK12" s="237"/>
      <c r="BL12" s="237"/>
      <c r="BM12" s="237"/>
      <c r="BN12" s="237"/>
      <c r="BO12" s="237"/>
      <c r="BP12" s="237"/>
      <c r="BQ12" s="237"/>
      <c r="BR12" s="237"/>
      <c r="BS12" s="237"/>
      <c r="BT12" s="237"/>
      <c r="BU12" s="237"/>
      <c r="BV12" s="237"/>
      <c r="BW12" s="237"/>
      <c r="BX12" s="237"/>
      <c r="BY12" s="237"/>
      <c r="BZ12" s="237"/>
      <c r="CA12" s="237"/>
      <c r="CB12" s="237"/>
      <c r="CC12" s="237"/>
    </row>
    <row r="13" spans="1:81" s="254" customFormat="1" ht="33" customHeight="1">
      <c r="A13" s="1077" t="s">
        <v>602</v>
      </c>
      <c r="B13" s="1078"/>
      <c r="C13" s="1078"/>
      <c r="D13" s="1078"/>
      <c r="E13" s="1078"/>
      <c r="F13" s="1078"/>
      <c r="G13" s="1078"/>
      <c r="H13" s="1078"/>
      <c r="I13" s="1078"/>
      <c r="J13" s="1078"/>
      <c r="K13" s="1078"/>
    </row>
    <row r="14" spans="1:81" ht="45">
      <c r="A14" s="1079" t="s">
        <v>0</v>
      </c>
      <c r="B14" s="1079"/>
      <c r="C14" s="1079" t="s">
        <v>6</v>
      </c>
      <c r="D14" s="1079" t="s">
        <v>172</v>
      </c>
      <c r="E14" s="255" t="s">
        <v>95</v>
      </c>
      <c r="F14" s="256" t="s">
        <v>114</v>
      </c>
      <c r="G14" s="256" t="s">
        <v>115</v>
      </c>
      <c r="H14" s="255" t="s">
        <v>150</v>
      </c>
      <c r="I14" s="256" t="s">
        <v>100</v>
      </c>
      <c r="J14" s="237"/>
      <c r="K14" s="256" t="s">
        <v>118</v>
      </c>
      <c r="L14" s="256" t="s">
        <v>414</v>
      </c>
      <c r="M14" s="256" t="s">
        <v>415</v>
      </c>
      <c r="N14" s="256" t="s">
        <v>416</v>
      </c>
      <c r="O14" s="256" t="s">
        <v>417</v>
      </c>
      <c r="P14" s="256" t="s">
        <v>418</v>
      </c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</row>
    <row r="15" spans="1:81" ht="15">
      <c r="A15" s="1080"/>
      <c r="B15" s="1080"/>
      <c r="C15" s="1080"/>
      <c r="D15" s="1080"/>
      <c r="E15" s="257" t="s">
        <v>130</v>
      </c>
      <c r="F15" s="257" t="s">
        <v>134</v>
      </c>
      <c r="G15" s="257" t="s">
        <v>134</v>
      </c>
      <c r="H15" s="257" t="s">
        <v>125</v>
      </c>
      <c r="I15" s="257" t="s">
        <v>171</v>
      </c>
      <c r="J15" s="237"/>
      <c r="K15" s="257" t="s">
        <v>163</v>
      </c>
      <c r="L15" s="257" t="s">
        <v>132</v>
      </c>
      <c r="M15" s="257" t="s">
        <v>171</v>
      </c>
      <c r="N15" s="257" t="s">
        <v>134</v>
      </c>
      <c r="O15" s="257" t="s">
        <v>134</v>
      </c>
      <c r="P15" s="257" t="s">
        <v>171</v>
      </c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237"/>
      <c r="AS15" s="237"/>
      <c r="AT15" s="237"/>
      <c r="AU15" s="237"/>
      <c r="AV15" s="237"/>
      <c r="AW15" s="237"/>
      <c r="AX15" s="237"/>
      <c r="AY15" s="237"/>
      <c r="AZ15" s="237"/>
      <c r="BA15" s="237"/>
      <c r="BB15" s="237"/>
      <c r="BC15" s="237"/>
      <c r="BD15" s="237"/>
      <c r="BE15" s="237"/>
      <c r="BF15" s="237"/>
      <c r="BG15" s="237"/>
      <c r="BH15" s="237"/>
      <c r="BI15" s="237"/>
      <c r="BJ15" s="237"/>
      <c r="BK15" s="237"/>
      <c r="BL15" s="237"/>
      <c r="BM15" s="237"/>
      <c r="BN15" s="237"/>
      <c r="BO15" s="237"/>
      <c r="BP15" s="237"/>
      <c r="BQ15" s="237"/>
      <c r="BR15" s="237"/>
      <c r="BS15" s="237"/>
      <c r="BT15" s="237"/>
      <c r="BU15" s="237"/>
      <c r="BV15" s="237"/>
      <c r="BW15" s="237"/>
      <c r="BX15" s="237"/>
    </row>
    <row r="16" spans="1:81" ht="20.25" customHeight="1">
      <c r="A16" s="1080"/>
      <c r="B16" s="1080"/>
      <c r="C16" s="1080"/>
      <c r="D16" s="1080"/>
      <c r="E16" s="258" t="s">
        <v>17</v>
      </c>
      <c r="F16" s="258" t="s">
        <v>87</v>
      </c>
      <c r="G16" s="258" t="s">
        <v>87</v>
      </c>
      <c r="H16" s="258" t="s">
        <v>90</v>
      </c>
      <c r="I16" s="258" t="s">
        <v>162</v>
      </c>
      <c r="J16" s="237"/>
      <c r="K16" s="258" t="s">
        <v>173</v>
      </c>
      <c r="L16" s="258" t="s">
        <v>91</v>
      </c>
      <c r="M16" s="258" t="s">
        <v>162</v>
      </c>
      <c r="N16" s="258" t="s">
        <v>211</v>
      </c>
      <c r="O16" s="258" t="s">
        <v>211</v>
      </c>
      <c r="P16" s="258" t="s">
        <v>419</v>
      </c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7"/>
      <c r="AP16" s="237"/>
      <c r="AQ16" s="237"/>
      <c r="AR16" s="237"/>
      <c r="AS16" s="237"/>
      <c r="AT16" s="237"/>
      <c r="AU16" s="237"/>
      <c r="AV16" s="237"/>
      <c r="AW16" s="237"/>
      <c r="AX16" s="237"/>
      <c r="AY16" s="237"/>
      <c r="AZ16" s="237"/>
      <c r="BA16" s="237"/>
      <c r="BB16" s="237"/>
      <c r="BC16" s="237"/>
      <c r="BD16" s="237"/>
      <c r="BE16" s="237"/>
      <c r="BF16" s="237"/>
      <c r="BG16" s="237"/>
      <c r="BH16" s="237"/>
      <c r="BI16" s="237"/>
      <c r="BJ16" s="237"/>
      <c r="BK16" s="237"/>
      <c r="BL16" s="237"/>
      <c r="BM16" s="237"/>
      <c r="BN16" s="237"/>
      <c r="BO16" s="237"/>
      <c r="BP16" s="237"/>
      <c r="BQ16" s="237"/>
      <c r="BR16" s="237"/>
      <c r="BS16" s="237"/>
      <c r="BT16" s="237"/>
      <c r="BU16" s="237"/>
      <c r="BV16" s="237"/>
      <c r="BW16" s="237"/>
      <c r="BX16" s="237"/>
    </row>
    <row r="17" spans="1:16" s="261" customFormat="1" ht="18.75" hidden="1">
      <c r="A17" s="1081" t="s">
        <v>145</v>
      </c>
      <c r="B17" s="1082"/>
      <c r="C17" s="259" t="s">
        <v>606</v>
      </c>
      <c r="D17" s="260">
        <v>42343</v>
      </c>
      <c r="E17" s="260">
        <f>D17+3</f>
        <v>42346</v>
      </c>
      <c r="F17" s="260">
        <f>D17+5</f>
        <v>42348</v>
      </c>
      <c r="G17" s="260">
        <f>D17+5</f>
        <v>42348</v>
      </c>
      <c r="H17" s="260">
        <f>D17+7</f>
        <v>42350</v>
      </c>
      <c r="I17" s="263"/>
      <c r="K17" s="263"/>
      <c r="L17" s="264"/>
      <c r="M17" s="265"/>
      <c r="N17" s="265"/>
      <c r="O17" s="265"/>
      <c r="P17" s="265"/>
    </row>
    <row r="18" spans="1:16" s="261" customFormat="1" ht="18.75" hidden="1">
      <c r="A18" s="1081" t="s">
        <v>85</v>
      </c>
      <c r="B18" s="1082"/>
      <c r="C18" s="259" t="s">
        <v>539</v>
      </c>
      <c r="D18" s="260">
        <f t="shared" ref="D18:D63" si="0">D17+7</f>
        <v>42350</v>
      </c>
      <c r="E18" s="260">
        <f>D18+3</f>
        <v>42353</v>
      </c>
      <c r="F18" s="260">
        <f>D18+5</f>
        <v>42355</v>
      </c>
      <c r="G18" s="260">
        <f>D18+5</f>
        <v>42355</v>
      </c>
      <c r="H18" s="260">
        <f>D18+7</f>
        <v>42357</v>
      </c>
      <c r="I18" s="263"/>
      <c r="K18" s="263"/>
      <c r="L18" s="264"/>
      <c r="M18" s="265"/>
      <c r="N18" s="265"/>
      <c r="O18" s="265"/>
      <c r="P18" s="265"/>
    </row>
    <row r="19" spans="1:16" s="261" customFormat="1" ht="18.75" hidden="1">
      <c r="A19" s="1081" t="s">
        <v>74</v>
      </c>
      <c r="B19" s="1082"/>
      <c r="C19" s="259" t="s">
        <v>550</v>
      </c>
      <c r="D19" s="260">
        <f t="shared" si="0"/>
        <v>42357</v>
      </c>
      <c r="E19" s="260">
        <f t="shared" ref="E19:E25" si="1">D19+3</f>
        <v>42360</v>
      </c>
      <c r="F19" s="260">
        <f t="shared" ref="F19:F25" si="2">D19+5</f>
        <v>42362</v>
      </c>
      <c r="G19" s="260">
        <f t="shared" ref="G19:G25" si="3">D19+5</f>
        <v>42362</v>
      </c>
      <c r="H19" s="260">
        <f t="shared" ref="H19:H25" si="4">D19+7</f>
        <v>42364</v>
      </c>
      <c r="I19" s="263"/>
      <c r="K19" s="263"/>
      <c r="L19" s="264"/>
      <c r="M19" s="265"/>
      <c r="N19" s="265"/>
      <c r="O19" s="265"/>
      <c r="P19" s="265"/>
    </row>
    <row r="20" spans="1:16" s="261" customFormat="1" ht="18.75" hidden="1">
      <c r="A20" s="1081" t="s">
        <v>89</v>
      </c>
      <c r="B20" s="1082"/>
      <c r="C20" s="259" t="s">
        <v>557</v>
      </c>
      <c r="D20" s="260">
        <f t="shared" si="0"/>
        <v>42364</v>
      </c>
      <c r="E20" s="260">
        <f t="shared" si="1"/>
        <v>42367</v>
      </c>
      <c r="F20" s="260">
        <f t="shared" si="2"/>
        <v>42369</v>
      </c>
      <c r="G20" s="260">
        <f t="shared" si="3"/>
        <v>42369</v>
      </c>
      <c r="H20" s="260">
        <f t="shared" si="4"/>
        <v>42371</v>
      </c>
      <c r="I20" s="263"/>
      <c r="K20" s="263"/>
      <c r="L20" s="264"/>
      <c r="M20" s="265"/>
      <c r="N20" s="265"/>
      <c r="O20" s="265"/>
      <c r="P20" s="265"/>
    </row>
    <row r="21" spans="1:16" s="261" customFormat="1" ht="18.75" hidden="1">
      <c r="A21" s="1081" t="s">
        <v>190</v>
      </c>
      <c r="B21" s="1082"/>
      <c r="C21" s="259" t="s">
        <v>601</v>
      </c>
      <c r="D21" s="260">
        <f t="shared" si="0"/>
        <v>42371</v>
      </c>
      <c r="E21" s="260">
        <f t="shared" si="1"/>
        <v>42374</v>
      </c>
      <c r="F21" s="260">
        <f t="shared" si="2"/>
        <v>42376</v>
      </c>
      <c r="G21" s="260">
        <f t="shared" si="3"/>
        <v>42376</v>
      </c>
      <c r="H21" s="260">
        <f t="shared" si="4"/>
        <v>42378</v>
      </c>
      <c r="I21" s="263"/>
      <c r="K21" s="263"/>
      <c r="L21" s="264"/>
      <c r="M21" s="265"/>
      <c r="N21" s="265"/>
      <c r="O21" s="265"/>
      <c r="P21" s="265"/>
    </row>
    <row r="22" spans="1:16" s="261" customFormat="1" ht="18.75" hidden="1">
      <c r="A22" s="1081" t="s">
        <v>110</v>
      </c>
      <c r="B22" s="1082"/>
      <c r="C22" s="259" t="s">
        <v>550</v>
      </c>
      <c r="D22" s="260">
        <f t="shared" si="0"/>
        <v>42378</v>
      </c>
      <c r="E22" s="260">
        <f t="shared" si="1"/>
        <v>42381</v>
      </c>
      <c r="F22" s="260">
        <f t="shared" si="2"/>
        <v>42383</v>
      </c>
      <c r="G22" s="260">
        <f t="shared" si="3"/>
        <v>42383</v>
      </c>
      <c r="H22" s="260">
        <f t="shared" si="4"/>
        <v>42385</v>
      </c>
      <c r="I22" s="263"/>
      <c r="K22" s="263"/>
      <c r="L22" s="264"/>
      <c r="M22" s="265"/>
      <c r="N22" s="265"/>
      <c r="O22" s="265"/>
      <c r="P22" s="265"/>
    </row>
    <row r="23" spans="1:16" s="261" customFormat="1" ht="18.75" hidden="1">
      <c r="A23" s="1081" t="s">
        <v>145</v>
      </c>
      <c r="B23" s="1082"/>
      <c r="C23" s="259" t="s">
        <v>618</v>
      </c>
      <c r="D23" s="260">
        <f t="shared" si="0"/>
        <v>42385</v>
      </c>
      <c r="E23" s="260">
        <f t="shared" si="1"/>
        <v>42388</v>
      </c>
      <c r="F23" s="260">
        <f t="shared" si="2"/>
        <v>42390</v>
      </c>
      <c r="G23" s="260">
        <f t="shared" si="3"/>
        <v>42390</v>
      </c>
      <c r="H23" s="260">
        <f t="shared" si="4"/>
        <v>42392</v>
      </c>
      <c r="I23" s="263"/>
      <c r="K23" s="263"/>
      <c r="L23" s="264"/>
      <c r="M23" s="265"/>
      <c r="N23" s="265"/>
      <c r="O23" s="265"/>
      <c r="P23" s="265"/>
    </row>
    <row r="24" spans="1:16" s="261" customFormat="1" ht="18.75" hidden="1">
      <c r="A24" s="1081" t="s">
        <v>85</v>
      </c>
      <c r="B24" s="1082"/>
      <c r="C24" s="259" t="s">
        <v>618</v>
      </c>
      <c r="D24" s="260">
        <f t="shared" si="0"/>
        <v>42392</v>
      </c>
      <c r="E24" s="260">
        <f t="shared" si="1"/>
        <v>42395</v>
      </c>
      <c r="F24" s="260">
        <f t="shared" si="2"/>
        <v>42397</v>
      </c>
      <c r="G24" s="260">
        <f t="shared" si="3"/>
        <v>42397</v>
      </c>
      <c r="H24" s="260">
        <f t="shared" si="4"/>
        <v>42399</v>
      </c>
      <c r="I24" s="263"/>
      <c r="K24" s="263"/>
      <c r="L24" s="264"/>
      <c r="M24" s="265"/>
      <c r="N24" s="265"/>
      <c r="O24" s="265"/>
      <c r="P24" s="265"/>
    </row>
    <row r="25" spans="1:16" s="261" customFormat="1" ht="18.75" hidden="1">
      <c r="A25" s="1081" t="s">
        <v>74</v>
      </c>
      <c r="B25" s="1082"/>
      <c r="C25" s="259" t="s">
        <v>618</v>
      </c>
      <c r="D25" s="260">
        <f t="shared" si="0"/>
        <v>42399</v>
      </c>
      <c r="E25" s="260">
        <f t="shared" si="1"/>
        <v>42402</v>
      </c>
      <c r="F25" s="260">
        <f t="shared" si="2"/>
        <v>42404</v>
      </c>
      <c r="G25" s="260">
        <f t="shared" si="3"/>
        <v>42404</v>
      </c>
      <c r="H25" s="260">
        <f t="shared" si="4"/>
        <v>42406</v>
      </c>
      <c r="I25" s="263"/>
      <c r="K25" s="263"/>
      <c r="L25" s="264"/>
      <c r="M25" s="265"/>
      <c r="N25" s="265"/>
      <c r="O25" s="265"/>
      <c r="P25" s="265"/>
    </row>
    <row r="26" spans="1:16" s="261" customFormat="1" ht="18.75" hidden="1">
      <c r="A26" s="1081" t="s">
        <v>89</v>
      </c>
      <c r="B26" s="1082"/>
      <c r="C26" s="259" t="s">
        <v>618</v>
      </c>
      <c r="D26" s="260">
        <f t="shared" si="0"/>
        <v>42406</v>
      </c>
      <c r="E26" s="260">
        <f t="shared" ref="E26:E31" si="5">D26+3</f>
        <v>42409</v>
      </c>
      <c r="F26" s="260">
        <f t="shared" ref="F26:F31" si="6">D26+5</f>
        <v>42411</v>
      </c>
      <c r="G26" s="260">
        <f t="shared" ref="G26:G31" si="7">D26+5</f>
        <v>42411</v>
      </c>
      <c r="H26" s="260">
        <f t="shared" ref="H26:H31" si="8">D26+7</f>
        <v>42413</v>
      </c>
      <c r="I26" s="263"/>
      <c r="K26" s="263"/>
      <c r="L26" s="264"/>
      <c r="M26" s="265"/>
      <c r="N26" s="265"/>
      <c r="O26" s="265"/>
      <c r="P26" s="265"/>
    </row>
    <row r="27" spans="1:16" s="261" customFormat="1" ht="18.75" hidden="1">
      <c r="A27" s="1086" t="s">
        <v>191</v>
      </c>
      <c r="B27" s="1087"/>
      <c r="C27" s="305"/>
      <c r="D27" s="306">
        <f t="shared" si="0"/>
        <v>42413</v>
      </c>
      <c r="E27" s="306"/>
      <c r="F27" s="306"/>
      <c r="G27" s="306"/>
      <c r="H27" s="306"/>
      <c r="I27" s="263"/>
      <c r="K27" s="263"/>
      <c r="L27" s="264"/>
      <c r="M27" s="265"/>
      <c r="N27" s="265"/>
      <c r="O27" s="265"/>
      <c r="P27" s="265"/>
    </row>
    <row r="28" spans="1:16" s="261" customFormat="1" ht="18.75" hidden="1">
      <c r="A28" s="1081" t="s">
        <v>110</v>
      </c>
      <c r="B28" s="1082"/>
      <c r="C28" s="259" t="s">
        <v>618</v>
      </c>
      <c r="D28" s="260">
        <f t="shared" si="0"/>
        <v>42420</v>
      </c>
      <c r="E28" s="260">
        <f t="shared" si="5"/>
        <v>42423</v>
      </c>
      <c r="F28" s="260">
        <f t="shared" si="6"/>
        <v>42425</v>
      </c>
      <c r="G28" s="260">
        <f t="shared" si="7"/>
        <v>42425</v>
      </c>
      <c r="H28" s="260">
        <f t="shared" si="8"/>
        <v>42427</v>
      </c>
      <c r="I28" s="263"/>
      <c r="K28" s="263"/>
      <c r="L28" s="264"/>
      <c r="M28" s="265"/>
      <c r="N28" s="265"/>
      <c r="O28" s="265"/>
      <c r="P28" s="265"/>
    </row>
    <row r="29" spans="1:16" s="261" customFormat="1" ht="18.75" hidden="1">
      <c r="A29" s="1081" t="s">
        <v>145</v>
      </c>
      <c r="B29" s="1082"/>
      <c r="C29" s="259" t="s">
        <v>621</v>
      </c>
      <c r="D29" s="260">
        <f t="shared" si="0"/>
        <v>42427</v>
      </c>
      <c r="E29" s="260">
        <f t="shared" si="5"/>
        <v>42430</v>
      </c>
      <c r="F29" s="260">
        <f t="shared" si="6"/>
        <v>42432</v>
      </c>
      <c r="G29" s="260">
        <f t="shared" si="7"/>
        <v>42432</v>
      </c>
      <c r="H29" s="260">
        <f t="shared" si="8"/>
        <v>42434</v>
      </c>
      <c r="I29" s="263"/>
      <c r="K29" s="263"/>
      <c r="L29" s="264"/>
      <c r="M29" s="265"/>
      <c r="N29" s="265"/>
      <c r="O29" s="265"/>
      <c r="P29" s="265"/>
    </row>
    <row r="30" spans="1:16" s="261" customFormat="1" ht="18.75" hidden="1">
      <c r="A30" s="1081" t="s">
        <v>85</v>
      </c>
      <c r="B30" s="1082"/>
      <c r="C30" s="259" t="s">
        <v>621</v>
      </c>
      <c r="D30" s="260">
        <f t="shared" si="0"/>
        <v>42434</v>
      </c>
      <c r="E30" s="260">
        <f t="shared" si="5"/>
        <v>42437</v>
      </c>
      <c r="F30" s="260">
        <f t="shared" si="6"/>
        <v>42439</v>
      </c>
      <c r="G30" s="260">
        <f t="shared" si="7"/>
        <v>42439</v>
      </c>
      <c r="H30" s="260">
        <f t="shared" si="8"/>
        <v>42441</v>
      </c>
      <c r="I30" s="263"/>
      <c r="K30" s="263"/>
      <c r="L30" s="264"/>
      <c r="M30" s="265"/>
      <c r="N30" s="265"/>
      <c r="O30" s="265"/>
      <c r="P30" s="265"/>
    </row>
    <row r="31" spans="1:16" s="261" customFormat="1" ht="18.75" hidden="1">
      <c r="A31" s="1081" t="s">
        <v>74</v>
      </c>
      <c r="B31" s="1082"/>
      <c r="C31" s="259" t="s">
        <v>621</v>
      </c>
      <c r="D31" s="260">
        <f t="shared" si="0"/>
        <v>42441</v>
      </c>
      <c r="E31" s="260">
        <f t="shared" si="5"/>
        <v>42444</v>
      </c>
      <c r="F31" s="260">
        <f t="shared" si="6"/>
        <v>42446</v>
      </c>
      <c r="G31" s="260">
        <f t="shared" si="7"/>
        <v>42446</v>
      </c>
      <c r="H31" s="260">
        <f t="shared" si="8"/>
        <v>42448</v>
      </c>
      <c r="I31" s="263"/>
      <c r="K31" s="263"/>
      <c r="L31" s="264"/>
      <c r="M31" s="265"/>
      <c r="N31" s="265"/>
      <c r="O31" s="265"/>
      <c r="P31" s="265"/>
    </row>
    <row r="32" spans="1:16" s="261" customFormat="1" ht="18.75" hidden="1">
      <c r="A32" s="1081" t="s">
        <v>89</v>
      </c>
      <c r="B32" s="1082"/>
      <c r="C32" s="259" t="s">
        <v>621</v>
      </c>
      <c r="D32" s="260">
        <f t="shared" si="0"/>
        <v>42448</v>
      </c>
      <c r="E32" s="260">
        <f t="shared" ref="E32:E40" si="9">D32+3</f>
        <v>42451</v>
      </c>
      <c r="F32" s="260">
        <f t="shared" ref="F32:F40" si="10">D32+5</f>
        <v>42453</v>
      </c>
      <c r="G32" s="260">
        <f t="shared" ref="G32:G40" si="11">D32+5</f>
        <v>42453</v>
      </c>
      <c r="H32" s="260">
        <f t="shared" ref="H32:H40" si="12">D32+7</f>
        <v>42455</v>
      </c>
      <c r="I32" s="263"/>
      <c r="K32" s="263"/>
      <c r="L32" s="264"/>
      <c r="M32" s="265"/>
      <c r="N32" s="265"/>
      <c r="O32" s="265"/>
      <c r="P32" s="265"/>
    </row>
    <row r="33" spans="1:16" s="261" customFormat="1" ht="18.75" hidden="1">
      <c r="A33" s="1081" t="s">
        <v>190</v>
      </c>
      <c r="B33" s="1082"/>
      <c r="C33" s="259" t="s">
        <v>621</v>
      </c>
      <c r="D33" s="260">
        <f t="shared" si="0"/>
        <v>42455</v>
      </c>
      <c r="E33" s="260">
        <f t="shared" si="9"/>
        <v>42458</v>
      </c>
      <c r="F33" s="260">
        <f t="shared" si="10"/>
        <v>42460</v>
      </c>
      <c r="G33" s="260">
        <f t="shared" si="11"/>
        <v>42460</v>
      </c>
      <c r="H33" s="260">
        <f t="shared" si="12"/>
        <v>42462</v>
      </c>
      <c r="I33" s="263"/>
      <c r="K33" s="263"/>
      <c r="L33" s="264"/>
      <c r="M33" s="265"/>
      <c r="N33" s="265"/>
      <c r="O33" s="265"/>
      <c r="P33" s="265"/>
    </row>
    <row r="34" spans="1:16" s="261" customFormat="1" ht="18.75" hidden="1">
      <c r="A34" s="1084" t="s">
        <v>191</v>
      </c>
      <c r="B34" s="1085"/>
      <c r="C34" s="322"/>
      <c r="D34" s="260">
        <f t="shared" si="0"/>
        <v>42462</v>
      </c>
      <c r="E34" s="260">
        <f t="shared" si="9"/>
        <v>42465</v>
      </c>
      <c r="F34" s="260">
        <f t="shared" si="10"/>
        <v>42467</v>
      </c>
      <c r="G34" s="260">
        <f t="shared" si="11"/>
        <v>42467</v>
      </c>
      <c r="H34" s="260">
        <f t="shared" si="12"/>
        <v>42469</v>
      </c>
      <c r="I34" s="263"/>
      <c r="K34" s="263"/>
      <c r="L34" s="264"/>
      <c r="M34" s="265"/>
      <c r="N34" s="265"/>
      <c r="O34" s="265"/>
      <c r="P34" s="265"/>
    </row>
    <row r="35" spans="1:16" s="261" customFormat="1" ht="18.75" hidden="1">
      <c r="A35" s="1083" t="s">
        <v>145</v>
      </c>
      <c r="B35" s="1082"/>
      <c r="C35" s="309" t="s">
        <v>624</v>
      </c>
      <c r="D35" s="260">
        <f t="shared" si="0"/>
        <v>42469</v>
      </c>
      <c r="E35" s="260">
        <f t="shared" si="9"/>
        <v>42472</v>
      </c>
      <c r="F35" s="260">
        <f t="shared" si="10"/>
        <v>42474</v>
      </c>
      <c r="G35" s="260">
        <f t="shared" si="11"/>
        <v>42474</v>
      </c>
      <c r="H35" s="260">
        <f t="shared" si="12"/>
        <v>42476</v>
      </c>
      <c r="I35" s="263"/>
      <c r="K35" s="263"/>
      <c r="L35" s="264"/>
      <c r="M35" s="265"/>
      <c r="N35" s="265"/>
      <c r="O35" s="265"/>
      <c r="P35" s="265"/>
    </row>
    <row r="36" spans="1:16" s="261" customFormat="1" ht="18.75" hidden="1">
      <c r="A36" s="1083" t="s">
        <v>85</v>
      </c>
      <c r="B36" s="1082"/>
      <c r="C36" s="309" t="s">
        <v>624</v>
      </c>
      <c r="D36" s="260">
        <f t="shared" si="0"/>
        <v>42476</v>
      </c>
      <c r="E36" s="260">
        <f t="shared" si="9"/>
        <v>42479</v>
      </c>
      <c r="F36" s="260">
        <f t="shared" si="10"/>
        <v>42481</v>
      </c>
      <c r="G36" s="260">
        <f t="shared" si="11"/>
        <v>42481</v>
      </c>
      <c r="H36" s="260">
        <f t="shared" si="12"/>
        <v>42483</v>
      </c>
      <c r="I36" s="263"/>
      <c r="K36" s="263"/>
      <c r="L36" s="264"/>
      <c r="M36" s="265"/>
      <c r="N36" s="265"/>
      <c r="O36" s="265"/>
      <c r="P36" s="265"/>
    </row>
    <row r="37" spans="1:16" s="261" customFormat="1" ht="18.75" hidden="1">
      <c r="A37" s="1081" t="s">
        <v>191</v>
      </c>
      <c r="B37" s="1082"/>
      <c r="C37" s="259" t="s">
        <v>624</v>
      </c>
      <c r="D37" s="260">
        <f t="shared" si="0"/>
        <v>42483</v>
      </c>
      <c r="E37" s="260">
        <f t="shared" si="9"/>
        <v>42486</v>
      </c>
      <c r="F37" s="260">
        <f t="shared" si="10"/>
        <v>42488</v>
      </c>
      <c r="G37" s="260">
        <f t="shared" si="11"/>
        <v>42488</v>
      </c>
      <c r="H37" s="260">
        <f t="shared" si="12"/>
        <v>42490</v>
      </c>
      <c r="I37" s="263"/>
      <c r="K37" s="263"/>
      <c r="L37" s="264"/>
      <c r="M37" s="265"/>
      <c r="N37" s="265"/>
      <c r="O37" s="265"/>
      <c r="P37" s="265"/>
    </row>
    <row r="38" spans="1:16" s="261" customFormat="1" ht="18.75" hidden="1">
      <c r="A38" s="1081" t="s">
        <v>89</v>
      </c>
      <c r="B38" s="1082"/>
      <c r="C38" s="259" t="s">
        <v>624</v>
      </c>
      <c r="D38" s="260">
        <f t="shared" si="0"/>
        <v>42490</v>
      </c>
      <c r="E38" s="260">
        <f t="shared" si="9"/>
        <v>42493</v>
      </c>
      <c r="F38" s="260">
        <f t="shared" si="10"/>
        <v>42495</v>
      </c>
      <c r="G38" s="260">
        <f t="shared" si="11"/>
        <v>42495</v>
      </c>
      <c r="H38" s="260">
        <f t="shared" si="12"/>
        <v>42497</v>
      </c>
      <c r="I38" s="263"/>
      <c r="K38" s="263"/>
      <c r="L38" s="264"/>
      <c r="M38" s="265"/>
      <c r="N38" s="265"/>
      <c r="O38" s="265"/>
      <c r="P38" s="265"/>
    </row>
    <row r="39" spans="1:16" s="261" customFormat="1" ht="18.75" hidden="1">
      <c r="A39" s="1081" t="s">
        <v>190</v>
      </c>
      <c r="B39" s="1082"/>
      <c r="C39" s="259" t="s">
        <v>624</v>
      </c>
      <c r="D39" s="260">
        <f t="shared" si="0"/>
        <v>42497</v>
      </c>
      <c r="E39" s="260">
        <f t="shared" si="9"/>
        <v>42500</v>
      </c>
      <c r="F39" s="260">
        <f t="shared" si="10"/>
        <v>42502</v>
      </c>
      <c r="G39" s="260">
        <f t="shared" si="11"/>
        <v>42502</v>
      </c>
      <c r="H39" s="260">
        <f t="shared" si="12"/>
        <v>42504</v>
      </c>
      <c r="I39" s="263"/>
      <c r="K39" s="263"/>
      <c r="L39" s="264"/>
      <c r="M39" s="265"/>
      <c r="N39" s="265"/>
      <c r="O39" s="265"/>
      <c r="P39" s="265"/>
    </row>
    <row r="40" spans="1:16" s="261" customFormat="1" ht="18.75" hidden="1">
      <c r="A40" s="1081" t="s">
        <v>110</v>
      </c>
      <c r="B40" s="1082"/>
      <c r="C40" s="259" t="s">
        <v>624</v>
      </c>
      <c r="D40" s="260">
        <f t="shared" si="0"/>
        <v>42504</v>
      </c>
      <c r="E40" s="260">
        <f t="shared" si="9"/>
        <v>42507</v>
      </c>
      <c r="F40" s="260">
        <f t="shared" si="10"/>
        <v>42509</v>
      </c>
      <c r="G40" s="260">
        <f t="shared" si="11"/>
        <v>42509</v>
      </c>
      <c r="H40" s="260">
        <f t="shared" si="12"/>
        <v>42511</v>
      </c>
      <c r="I40" s="263"/>
      <c r="K40" s="263"/>
      <c r="L40" s="264"/>
      <c r="M40" s="265"/>
      <c r="N40" s="265"/>
      <c r="O40" s="265"/>
      <c r="P40" s="265"/>
    </row>
    <row r="41" spans="1:16" s="261" customFormat="1" ht="18.75" hidden="1">
      <c r="A41" s="1081" t="s">
        <v>145</v>
      </c>
      <c r="B41" s="1082"/>
      <c r="C41" s="259" t="s">
        <v>622</v>
      </c>
      <c r="D41" s="260">
        <f t="shared" si="0"/>
        <v>42511</v>
      </c>
      <c r="E41" s="260">
        <f t="shared" ref="E41:E48" si="13">D41+3</f>
        <v>42514</v>
      </c>
      <c r="F41" s="260">
        <f t="shared" ref="F41:F48" si="14">D41+5</f>
        <v>42516</v>
      </c>
      <c r="G41" s="260">
        <f t="shared" ref="G41:G48" si="15">D41+5</f>
        <v>42516</v>
      </c>
      <c r="H41" s="260">
        <f t="shared" ref="H41:H48" si="16">D41+7</f>
        <v>42518</v>
      </c>
      <c r="I41" s="263"/>
      <c r="K41" s="263"/>
      <c r="L41" s="264"/>
      <c r="M41" s="265"/>
      <c r="N41" s="265"/>
      <c r="O41" s="265"/>
      <c r="P41" s="265"/>
    </row>
    <row r="42" spans="1:16" s="261" customFormat="1" ht="18.75" hidden="1">
      <c r="A42" s="1081" t="s">
        <v>85</v>
      </c>
      <c r="B42" s="1082"/>
      <c r="C42" s="259" t="s">
        <v>622</v>
      </c>
      <c r="D42" s="260">
        <f t="shared" si="0"/>
        <v>42518</v>
      </c>
      <c r="E42" s="260">
        <f t="shared" si="13"/>
        <v>42521</v>
      </c>
      <c r="F42" s="260">
        <f t="shared" si="14"/>
        <v>42523</v>
      </c>
      <c r="G42" s="260">
        <f t="shared" si="15"/>
        <v>42523</v>
      </c>
      <c r="H42" s="260">
        <f t="shared" si="16"/>
        <v>42525</v>
      </c>
      <c r="I42" s="263"/>
      <c r="K42" s="263"/>
      <c r="L42" s="264"/>
      <c r="M42" s="265"/>
      <c r="N42" s="265"/>
      <c r="O42" s="265"/>
      <c r="P42" s="265"/>
    </row>
    <row r="43" spans="1:16" s="261" customFormat="1" ht="18.75" hidden="1">
      <c r="A43" s="1081" t="s">
        <v>74</v>
      </c>
      <c r="B43" s="1082"/>
      <c r="C43" s="259" t="s">
        <v>622</v>
      </c>
      <c r="D43" s="260">
        <f t="shared" si="0"/>
        <v>42525</v>
      </c>
      <c r="E43" s="260">
        <f t="shared" si="13"/>
        <v>42528</v>
      </c>
      <c r="F43" s="260">
        <f t="shared" si="14"/>
        <v>42530</v>
      </c>
      <c r="G43" s="260">
        <f t="shared" si="15"/>
        <v>42530</v>
      </c>
      <c r="H43" s="260">
        <f t="shared" si="16"/>
        <v>42532</v>
      </c>
      <c r="I43" s="263"/>
      <c r="K43" s="263"/>
      <c r="L43" s="264"/>
      <c r="M43" s="265"/>
      <c r="N43" s="265"/>
      <c r="O43" s="265"/>
      <c r="P43" s="265"/>
    </row>
    <row r="44" spans="1:16" s="261" customFormat="1" ht="18.75" hidden="1">
      <c r="A44" s="1081" t="s">
        <v>89</v>
      </c>
      <c r="B44" s="1082"/>
      <c r="C44" s="259" t="s">
        <v>622</v>
      </c>
      <c r="D44" s="260">
        <f t="shared" si="0"/>
        <v>42532</v>
      </c>
      <c r="E44" s="260">
        <f t="shared" si="13"/>
        <v>42535</v>
      </c>
      <c r="F44" s="260">
        <f t="shared" si="14"/>
        <v>42537</v>
      </c>
      <c r="G44" s="260">
        <f t="shared" si="15"/>
        <v>42537</v>
      </c>
      <c r="H44" s="260">
        <f t="shared" si="16"/>
        <v>42539</v>
      </c>
      <c r="I44" s="263"/>
      <c r="K44" s="263"/>
      <c r="L44" s="264"/>
      <c r="M44" s="265"/>
      <c r="N44" s="265"/>
      <c r="O44" s="265"/>
      <c r="P44" s="265"/>
    </row>
    <row r="45" spans="1:16" s="261" customFormat="1" ht="18.75" hidden="1">
      <c r="A45" s="1081" t="s">
        <v>190</v>
      </c>
      <c r="B45" s="1082"/>
      <c r="C45" s="259" t="s">
        <v>622</v>
      </c>
      <c r="D45" s="260">
        <f t="shared" si="0"/>
        <v>42539</v>
      </c>
      <c r="E45" s="260">
        <f t="shared" si="13"/>
        <v>42542</v>
      </c>
      <c r="F45" s="260">
        <f t="shared" si="14"/>
        <v>42544</v>
      </c>
      <c r="G45" s="260">
        <f t="shared" si="15"/>
        <v>42544</v>
      </c>
      <c r="H45" s="260">
        <f t="shared" si="16"/>
        <v>42546</v>
      </c>
      <c r="I45" s="263"/>
      <c r="K45" s="263"/>
      <c r="L45" s="264"/>
      <c r="M45" s="265"/>
      <c r="N45" s="265"/>
      <c r="O45" s="265"/>
      <c r="P45" s="265"/>
    </row>
    <row r="46" spans="1:16" s="261" customFormat="1" ht="18.75" hidden="1">
      <c r="A46" s="1081" t="s">
        <v>110</v>
      </c>
      <c r="B46" s="1082"/>
      <c r="C46" s="259" t="s">
        <v>622</v>
      </c>
      <c r="D46" s="260">
        <f t="shared" si="0"/>
        <v>42546</v>
      </c>
      <c r="E46" s="260">
        <f t="shared" si="13"/>
        <v>42549</v>
      </c>
      <c r="F46" s="260">
        <f t="shared" si="14"/>
        <v>42551</v>
      </c>
      <c r="G46" s="260">
        <f t="shared" si="15"/>
        <v>42551</v>
      </c>
      <c r="H46" s="260">
        <f t="shared" si="16"/>
        <v>42553</v>
      </c>
      <c r="I46" s="263"/>
      <c r="K46" s="263"/>
      <c r="L46" s="264"/>
      <c r="M46" s="265"/>
      <c r="N46" s="265"/>
      <c r="O46" s="265"/>
      <c r="P46" s="265"/>
    </row>
    <row r="47" spans="1:16" s="261" customFormat="1" ht="18.75" hidden="1">
      <c r="A47" s="1081" t="s">
        <v>145</v>
      </c>
      <c r="B47" s="1082"/>
      <c r="C47" s="259" t="s">
        <v>638</v>
      </c>
      <c r="D47" s="260">
        <f t="shared" si="0"/>
        <v>42553</v>
      </c>
      <c r="E47" s="260">
        <f t="shared" si="13"/>
        <v>42556</v>
      </c>
      <c r="F47" s="260">
        <f t="shared" si="14"/>
        <v>42558</v>
      </c>
      <c r="G47" s="260">
        <f t="shared" si="15"/>
        <v>42558</v>
      </c>
      <c r="H47" s="260">
        <f t="shared" si="16"/>
        <v>42560</v>
      </c>
      <c r="I47" s="263"/>
      <c r="K47" s="263"/>
      <c r="L47" s="264"/>
      <c r="M47" s="265"/>
      <c r="N47" s="265"/>
      <c r="O47" s="265"/>
      <c r="P47" s="265"/>
    </row>
    <row r="48" spans="1:16" s="261" customFormat="1" ht="18.75" hidden="1">
      <c r="A48" s="1081" t="s">
        <v>694</v>
      </c>
      <c r="B48" s="1082"/>
      <c r="C48" s="259" t="s">
        <v>696</v>
      </c>
      <c r="D48" s="260">
        <f t="shared" si="0"/>
        <v>42560</v>
      </c>
      <c r="E48" s="260">
        <f t="shared" si="13"/>
        <v>42563</v>
      </c>
      <c r="F48" s="260">
        <f t="shared" si="14"/>
        <v>42565</v>
      </c>
      <c r="G48" s="260">
        <f t="shared" si="15"/>
        <v>42565</v>
      </c>
      <c r="H48" s="260">
        <f t="shared" si="16"/>
        <v>42567</v>
      </c>
      <c r="I48" s="263"/>
      <c r="K48" s="263"/>
      <c r="L48" s="264"/>
      <c r="M48" s="265"/>
      <c r="N48" s="265"/>
      <c r="O48" s="265"/>
      <c r="P48" s="265"/>
    </row>
    <row r="49" spans="1:82" s="261" customFormat="1" ht="18.75" hidden="1">
      <c r="A49" s="1081" t="s">
        <v>74</v>
      </c>
      <c r="B49" s="1082"/>
      <c r="C49" s="259" t="s">
        <v>638</v>
      </c>
      <c r="D49" s="260">
        <f t="shared" si="0"/>
        <v>42567</v>
      </c>
      <c r="E49" s="260">
        <f t="shared" ref="E49:E58" si="17">D49+3</f>
        <v>42570</v>
      </c>
      <c r="F49" s="260">
        <f t="shared" ref="F49:F58" si="18">D49+5</f>
        <v>42572</v>
      </c>
      <c r="G49" s="260">
        <f t="shared" ref="G49:G58" si="19">D49+5</f>
        <v>42572</v>
      </c>
      <c r="H49" s="260">
        <f t="shared" ref="H49:H58" si="20">D49+7</f>
        <v>42574</v>
      </c>
      <c r="I49" s="263"/>
      <c r="K49" s="263"/>
      <c r="L49" s="264"/>
      <c r="M49" s="265"/>
      <c r="N49" s="265"/>
      <c r="O49" s="265"/>
      <c r="P49" s="265"/>
    </row>
    <row r="50" spans="1:82" s="261" customFormat="1" ht="18.75">
      <c r="A50" s="1081" t="s">
        <v>85</v>
      </c>
      <c r="B50" s="1082"/>
      <c r="C50" s="259" t="s">
        <v>642</v>
      </c>
      <c r="D50" s="260">
        <f t="shared" si="0"/>
        <v>42574</v>
      </c>
      <c r="E50" s="260">
        <f t="shared" si="17"/>
        <v>42577</v>
      </c>
      <c r="F50" s="260">
        <f t="shared" si="18"/>
        <v>42579</v>
      </c>
      <c r="G50" s="260">
        <f t="shared" si="19"/>
        <v>42579</v>
      </c>
      <c r="H50" s="260">
        <f t="shared" si="20"/>
        <v>42581</v>
      </c>
      <c r="I50" s="263"/>
      <c r="K50" s="263"/>
      <c r="L50" s="264"/>
      <c r="M50" s="265"/>
      <c r="N50" s="265"/>
      <c r="O50" s="265"/>
      <c r="P50" s="265"/>
    </row>
    <row r="51" spans="1:82" s="261" customFormat="1" ht="18.75">
      <c r="A51" s="1081" t="s">
        <v>190</v>
      </c>
      <c r="B51" s="1082"/>
      <c r="C51" s="259" t="s">
        <v>638</v>
      </c>
      <c r="D51" s="260">
        <f t="shared" si="0"/>
        <v>42581</v>
      </c>
      <c r="E51" s="260">
        <f t="shared" si="17"/>
        <v>42584</v>
      </c>
      <c r="F51" s="260">
        <f t="shared" si="18"/>
        <v>42586</v>
      </c>
      <c r="G51" s="260">
        <f t="shared" si="19"/>
        <v>42586</v>
      </c>
      <c r="H51" s="260">
        <f t="shared" si="20"/>
        <v>42588</v>
      </c>
      <c r="I51" s="263"/>
      <c r="K51" s="263"/>
      <c r="L51" s="264"/>
      <c r="M51" s="265"/>
      <c r="N51" s="265"/>
      <c r="O51" s="265"/>
      <c r="P51" s="265"/>
    </row>
    <row r="52" spans="1:82" s="261" customFormat="1" ht="18.75">
      <c r="A52" s="1086" t="s">
        <v>191</v>
      </c>
      <c r="B52" s="1087"/>
      <c r="C52" s="305"/>
      <c r="D52" s="306">
        <f t="shared" si="0"/>
        <v>42588</v>
      </c>
      <c r="E52" s="306">
        <f t="shared" si="17"/>
        <v>42591</v>
      </c>
      <c r="F52" s="306">
        <f t="shared" si="18"/>
        <v>42593</v>
      </c>
      <c r="G52" s="306">
        <f t="shared" si="19"/>
        <v>42593</v>
      </c>
      <c r="H52" s="306">
        <f t="shared" si="20"/>
        <v>42595</v>
      </c>
      <c r="I52" s="263"/>
      <c r="K52" s="263"/>
      <c r="L52" s="264"/>
      <c r="M52" s="265"/>
      <c r="N52" s="265"/>
      <c r="O52" s="265"/>
      <c r="P52" s="265"/>
    </row>
    <row r="53" spans="1:82" s="261" customFormat="1" ht="18.75">
      <c r="A53" s="1086" t="s">
        <v>191</v>
      </c>
      <c r="B53" s="1087"/>
      <c r="C53" s="305"/>
      <c r="D53" s="306">
        <f t="shared" si="0"/>
        <v>42595</v>
      </c>
      <c r="E53" s="306">
        <f t="shared" si="17"/>
        <v>42598</v>
      </c>
      <c r="F53" s="306">
        <f t="shared" si="18"/>
        <v>42600</v>
      </c>
      <c r="G53" s="306">
        <f t="shared" si="19"/>
        <v>42600</v>
      </c>
      <c r="H53" s="306">
        <f t="shared" si="20"/>
        <v>42602</v>
      </c>
      <c r="I53" s="263"/>
      <c r="K53" s="263"/>
      <c r="L53" s="264"/>
      <c r="M53" s="265"/>
      <c r="N53" s="265"/>
      <c r="O53" s="265"/>
      <c r="P53" s="265"/>
    </row>
    <row r="54" spans="1:82" s="261" customFormat="1" ht="18.75">
      <c r="A54" s="1086" t="s">
        <v>191</v>
      </c>
      <c r="B54" s="1087"/>
      <c r="C54" s="305"/>
      <c r="D54" s="306">
        <f t="shared" si="0"/>
        <v>42602</v>
      </c>
      <c r="E54" s="306">
        <f t="shared" si="17"/>
        <v>42605</v>
      </c>
      <c r="F54" s="306">
        <f t="shared" si="18"/>
        <v>42607</v>
      </c>
      <c r="G54" s="306">
        <f t="shared" si="19"/>
        <v>42607</v>
      </c>
      <c r="H54" s="306">
        <f t="shared" si="20"/>
        <v>42609</v>
      </c>
      <c r="I54" s="263"/>
      <c r="K54" s="263"/>
      <c r="L54" s="264"/>
      <c r="M54" s="265"/>
      <c r="N54" s="265"/>
      <c r="O54" s="265"/>
      <c r="P54" s="265"/>
    </row>
    <row r="55" spans="1:82" s="261" customFormat="1" ht="18.75">
      <c r="A55" s="1086" t="s">
        <v>191</v>
      </c>
      <c r="B55" s="1087"/>
      <c r="C55" s="305"/>
      <c r="D55" s="306">
        <f t="shared" si="0"/>
        <v>42609</v>
      </c>
      <c r="E55" s="306">
        <f t="shared" si="17"/>
        <v>42612</v>
      </c>
      <c r="F55" s="306">
        <f t="shared" si="18"/>
        <v>42614</v>
      </c>
      <c r="G55" s="306">
        <f t="shared" si="19"/>
        <v>42614</v>
      </c>
      <c r="H55" s="306">
        <f t="shared" si="20"/>
        <v>42616</v>
      </c>
      <c r="I55" s="263"/>
      <c r="K55" s="263"/>
      <c r="L55" s="264"/>
      <c r="M55" s="265"/>
      <c r="N55" s="265"/>
      <c r="O55" s="265"/>
      <c r="P55" s="265"/>
    </row>
    <row r="56" spans="1:82" s="261" customFormat="1" ht="18.75">
      <c r="A56" s="1086" t="s">
        <v>191</v>
      </c>
      <c r="B56" s="1087"/>
      <c r="C56" s="305"/>
      <c r="D56" s="306">
        <f t="shared" si="0"/>
        <v>42616</v>
      </c>
      <c r="E56" s="306">
        <f t="shared" si="17"/>
        <v>42619</v>
      </c>
      <c r="F56" s="306">
        <f t="shared" si="18"/>
        <v>42621</v>
      </c>
      <c r="G56" s="306">
        <f t="shared" si="19"/>
        <v>42621</v>
      </c>
      <c r="H56" s="306">
        <f t="shared" si="20"/>
        <v>42623</v>
      </c>
      <c r="I56" s="263"/>
      <c r="K56" s="263"/>
      <c r="L56" s="264"/>
      <c r="M56" s="265"/>
      <c r="N56" s="265"/>
      <c r="O56" s="265"/>
      <c r="P56" s="265"/>
    </row>
    <row r="57" spans="1:82" s="261" customFormat="1" ht="18.75">
      <c r="A57" s="1086" t="s">
        <v>191</v>
      </c>
      <c r="B57" s="1087"/>
      <c r="C57" s="305"/>
      <c r="D57" s="306">
        <f t="shared" si="0"/>
        <v>42623</v>
      </c>
      <c r="E57" s="306">
        <f t="shared" si="17"/>
        <v>42626</v>
      </c>
      <c r="F57" s="306">
        <f t="shared" si="18"/>
        <v>42628</v>
      </c>
      <c r="G57" s="306">
        <f t="shared" si="19"/>
        <v>42628</v>
      </c>
      <c r="H57" s="306">
        <f t="shared" si="20"/>
        <v>42630</v>
      </c>
      <c r="I57" s="263"/>
      <c r="K57" s="263"/>
      <c r="L57" s="264"/>
      <c r="M57" s="265"/>
      <c r="N57" s="265"/>
      <c r="O57" s="265"/>
      <c r="P57" s="265"/>
    </row>
    <row r="58" spans="1:82" s="261" customFormat="1" ht="18.75">
      <c r="A58" s="1086" t="s">
        <v>191</v>
      </c>
      <c r="B58" s="1087"/>
      <c r="C58" s="305"/>
      <c r="D58" s="306">
        <f t="shared" si="0"/>
        <v>42630</v>
      </c>
      <c r="E58" s="306">
        <f t="shared" si="17"/>
        <v>42633</v>
      </c>
      <c r="F58" s="306">
        <f t="shared" si="18"/>
        <v>42635</v>
      </c>
      <c r="G58" s="306">
        <f t="shared" si="19"/>
        <v>42635</v>
      </c>
      <c r="H58" s="306">
        <f t="shared" si="20"/>
        <v>42637</v>
      </c>
      <c r="I58" s="263"/>
      <c r="K58" s="263"/>
      <c r="L58" s="264"/>
      <c r="M58" s="265"/>
      <c r="N58" s="265"/>
      <c r="O58" s="265"/>
      <c r="P58" s="265"/>
    </row>
    <row r="59" spans="1:82" s="261" customFormat="1" ht="18.75">
      <c r="A59" s="1086" t="s">
        <v>191</v>
      </c>
      <c r="B59" s="1087"/>
      <c r="C59" s="305"/>
      <c r="D59" s="306">
        <f t="shared" si="0"/>
        <v>42637</v>
      </c>
      <c r="E59" s="306">
        <f>D59+3</f>
        <v>42640</v>
      </c>
      <c r="F59" s="306">
        <f>D59+5</f>
        <v>42642</v>
      </c>
      <c r="G59" s="306">
        <f>D59+5</f>
        <v>42642</v>
      </c>
      <c r="H59" s="306">
        <f>D59+7</f>
        <v>42644</v>
      </c>
      <c r="I59" s="263"/>
      <c r="K59" s="263"/>
      <c r="L59" s="264"/>
      <c r="M59" s="265"/>
      <c r="N59" s="265"/>
      <c r="O59" s="265"/>
      <c r="P59" s="265"/>
    </row>
    <row r="60" spans="1:82" s="261" customFormat="1" ht="18.75">
      <c r="A60" s="1084" t="s">
        <v>89</v>
      </c>
      <c r="B60" s="1085"/>
      <c r="C60" s="362" t="s">
        <v>663</v>
      </c>
      <c r="D60" s="260">
        <f t="shared" si="0"/>
        <v>42644</v>
      </c>
      <c r="E60" s="260">
        <f>D60+3</f>
        <v>42647</v>
      </c>
      <c r="F60" s="260">
        <f>D60+5</f>
        <v>42649</v>
      </c>
      <c r="G60" s="260">
        <f>D60+5</f>
        <v>42649</v>
      </c>
      <c r="H60" s="260">
        <f>D60+7</f>
        <v>42651</v>
      </c>
      <c r="I60" s="263"/>
      <c r="K60" s="263"/>
      <c r="L60" s="264"/>
      <c r="M60" s="265"/>
      <c r="N60" s="265"/>
      <c r="O60" s="265"/>
      <c r="P60" s="265"/>
    </row>
    <row r="61" spans="1:82" s="261" customFormat="1" ht="18.75">
      <c r="A61" s="1084" t="s">
        <v>74</v>
      </c>
      <c r="B61" s="1085"/>
      <c r="C61" s="362" t="s">
        <v>663</v>
      </c>
      <c r="D61" s="260">
        <f t="shared" si="0"/>
        <v>42651</v>
      </c>
      <c r="E61" s="260">
        <f>D61+3</f>
        <v>42654</v>
      </c>
      <c r="F61" s="260">
        <f>D61+5</f>
        <v>42656</v>
      </c>
      <c r="G61" s="260">
        <f>D61+5</f>
        <v>42656</v>
      </c>
      <c r="H61" s="260">
        <f>D61+7</f>
        <v>42658</v>
      </c>
      <c r="I61" s="263"/>
      <c r="K61" s="263"/>
      <c r="L61" s="264"/>
      <c r="M61" s="265"/>
      <c r="N61" s="265"/>
      <c r="O61" s="265"/>
      <c r="P61" s="265"/>
    </row>
    <row r="62" spans="1:82" s="261" customFormat="1" ht="18.75">
      <c r="A62" s="1084" t="s">
        <v>85</v>
      </c>
      <c r="B62" s="1085"/>
      <c r="C62" s="362" t="s">
        <v>674</v>
      </c>
      <c r="D62" s="260">
        <f t="shared" si="0"/>
        <v>42658</v>
      </c>
      <c r="E62" s="260">
        <f>D62+3</f>
        <v>42661</v>
      </c>
      <c r="F62" s="260">
        <f>D62+5</f>
        <v>42663</v>
      </c>
      <c r="G62" s="260">
        <f>D62+5</f>
        <v>42663</v>
      </c>
      <c r="H62" s="260">
        <f>D62+7</f>
        <v>42665</v>
      </c>
      <c r="I62" s="263"/>
      <c r="K62" s="263"/>
      <c r="L62" s="264"/>
      <c r="M62" s="265"/>
      <c r="N62" s="265"/>
      <c r="O62" s="265"/>
      <c r="P62" s="265"/>
    </row>
    <row r="63" spans="1:82" s="261" customFormat="1" ht="18.75">
      <c r="A63" s="1084" t="s">
        <v>190</v>
      </c>
      <c r="B63" s="1085"/>
      <c r="C63" s="362" t="s">
        <v>663</v>
      </c>
      <c r="D63" s="260">
        <f t="shared" si="0"/>
        <v>42665</v>
      </c>
      <c r="E63" s="260">
        <f>D63+3</f>
        <v>42668</v>
      </c>
      <c r="F63" s="260">
        <f>D63+5</f>
        <v>42670</v>
      </c>
      <c r="G63" s="260">
        <f>D63+5</f>
        <v>42670</v>
      </c>
      <c r="H63" s="260">
        <f>D63+7</f>
        <v>42672</v>
      </c>
      <c r="I63" s="263"/>
      <c r="K63" s="263"/>
      <c r="L63" s="264"/>
      <c r="M63" s="265"/>
      <c r="N63" s="265"/>
      <c r="O63" s="265"/>
      <c r="P63" s="265"/>
    </row>
    <row r="64" spans="1:82" ht="15" customHeight="1">
      <c r="A64" s="102" t="s">
        <v>406</v>
      </c>
      <c r="B64" s="269"/>
      <c r="C64" s="269"/>
      <c r="D64" s="262"/>
      <c r="E64" s="262"/>
      <c r="F64" s="262"/>
      <c r="G64" s="262"/>
      <c r="H64" s="266"/>
      <c r="I64" s="266"/>
      <c r="J64" s="266"/>
      <c r="K64" s="248"/>
      <c r="L64" s="248"/>
      <c r="M64" s="248"/>
      <c r="N64" s="237"/>
      <c r="O64" s="237"/>
      <c r="P64" s="237"/>
      <c r="Q64" s="237"/>
      <c r="R64" s="237"/>
      <c r="S64" s="237"/>
      <c r="T64" s="237"/>
      <c r="U64" s="237"/>
      <c r="V64" s="237"/>
      <c r="W64" s="237"/>
      <c r="X64" s="237"/>
      <c r="Y64" s="237"/>
      <c r="Z64" s="237"/>
      <c r="AA64" s="237"/>
      <c r="AB64" s="237"/>
      <c r="AC64" s="237"/>
      <c r="AD64" s="237"/>
      <c r="AE64" s="237"/>
      <c r="AF64" s="237"/>
      <c r="AG64" s="237"/>
      <c r="AH64" s="237"/>
      <c r="AI64" s="237"/>
      <c r="AJ64" s="237"/>
      <c r="AK64" s="237"/>
      <c r="AL64" s="237"/>
      <c r="AM64" s="237"/>
      <c r="AN64" s="237"/>
      <c r="AO64" s="237"/>
      <c r="AP64" s="237"/>
      <c r="AQ64" s="237"/>
      <c r="AR64" s="237"/>
      <c r="AS64" s="237"/>
      <c r="AT64" s="237"/>
      <c r="AU64" s="237"/>
      <c r="AV64" s="237"/>
      <c r="AW64" s="237"/>
      <c r="AX64" s="237"/>
      <c r="AY64" s="237"/>
      <c r="AZ64" s="237"/>
      <c r="BA64" s="237"/>
      <c r="BB64" s="237"/>
      <c r="BC64" s="237"/>
      <c r="BD64" s="237"/>
      <c r="BE64" s="237"/>
      <c r="BF64" s="237"/>
      <c r="BG64" s="237"/>
      <c r="BH64" s="237"/>
      <c r="BI64" s="237"/>
      <c r="BJ64" s="237"/>
      <c r="BK64" s="237"/>
      <c r="BL64" s="237"/>
      <c r="BM64" s="237"/>
      <c r="BN64" s="237"/>
      <c r="BO64" s="237"/>
      <c r="BP64" s="237"/>
      <c r="BQ64" s="237"/>
      <c r="BR64" s="237"/>
      <c r="BS64" s="237"/>
      <c r="BT64" s="237"/>
      <c r="BU64" s="237"/>
      <c r="BV64" s="237"/>
      <c r="BW64" s="237"/>
      <c r="BX64" s="237"/>
      <c r="BY64" s="237"/>
      <c r="BZ64" s="237"/>
      <c r="CA64" s="237"/>
      <c r="CB64" s="237"/>
      <c r="CC64" s="237"/>
      <c r="CD64" s="237"/>
    </row>
    <row r="65" spans="1:82" ht="15" customHeight="1">
      <c r="A65" s="103" t="s">
        <v>174</v>
      </c>
      <c r="B65" s="269"/>
      <c r="C65" s="271"/>
      <c r="D65" s="267"/>
      <c r="E65" s="267"/>
      <c r="F65" s="267"/>
      <c r="G65" s="267"/>
      <c r="H65" s="268"/>
      <c r="I65" s="266"/>
      <c r="J65" s="266"/>
      <c r="K65" s="248"/>
      <c r="L65" s="248"/>
      <c r="M65" s="248"/>
      <c r="N65" s="237"/>
      <c r="O65" s="237"/>
      <c r="P65" s="237"/>
      <c r="Q65" s="237"/>
      <c r="R65" s="237"/>
      <c r="S65" s="237"/>
      <c r="T65" s="237"/>
      <c r="U65" s="237"/>
      <c r="V65" s="237"/>
      <c r="W65" s="237"/>
      <c r="X65" s="237"/>
      <c r="Y65" s="237"/>
      <c r="Z65" s="237"/>
      <c r="AA65" s="237"/>
      <c r="AB65" s="237"/>
      <c r="AC65" s="237"/>
      <c r="AD65" s="237"/>
      <c r="AE65" s="237"/>
      <c r="AF65" s="237"/>
      <c r="AG65" s="237"/>
      <c r="AH65" s="237"/>
      <c r="AI65" s="237"/>
      <c r="AJ65" s="237"/>
      <c r="AK65" s="237"/>
      <c r="AL65" s="237"/>
      <c r="AM65" s="237"/>
      <c r="AN65" s="237"/>
      <c r="AO65" s="237"/>
      <c r="AP65" s="237"/>
      <c r="AQ65" s="237"/>
      <c r="AR65" s="237"/>
      <c r="AS65" s="237"/>
      <c r="AT65" s="237"/>
      <c r="AU65" s="237"/>
      <c r="AV65" s="237"/>
      <c r="AW65" s="237"/>
      <c r="AX65" s="237"/>
      <c r="AY65" s="237"/>
      <c r="AZ65" s="237"/>
      <c r="BA65" s="237"/>
      <c r="BB65" s="237"/>
      <c r="BC65" s="237"/>
      <c r="BD65" s="237"/>
      <c r="BE65" s="237"/>
      <c r="BF65" s="237"/>
      <c r="BG65" s="237"/>
      <c r="BH65" s="237"/>
      <c r="BI65" s="237"/>
      <c r="BJ65" s="237"/>
      <c r="BK65" s="237"/>
      <c r="BL65" s="237"/>
      <c r="BM65" s="237"/>
      <c r="BN65" s="237"/>
      <c r="BO65" s="237"/>
      <c r="BP65" s="237"/>
      <c r="BQ65" s="237"/>
      <c r="BR65" s="237"/>
      <c r="BS65" s="237"/>
      <c r="BT65" s="237"/>
      <c r="BU65" s="237"/>
      <c r="BV65" s="237"/>
      <c r="BW65" s="237"/>
      <c r="BX65" s="237"/>
      <c r="BY65" s="237"/>
      <c r="BZ65" s="237"/>
      <c r="CA65" s="237"/>
      <c r="CB65" s="237"/>
      <c r="CC65" s="237"/>
      <c r="CD65" s="237"/>
    </row>
    <row r="66" spans="1:82" ht="15" customHeight="1">
      <c r="A66" s="103" t="s">
        <v>420</v>
      </c>
      <c r="B66" s="269"/>
      <c r="C66" s="271"/>
      <c r="D66" s="267"/>
      <c r="E66" s="267"/>
      <c r="F66" s="267"/>
      <c r="G66" s="267"/>
      <c r="H66" s="268"/>
      <c r="I66" s="266"/>
      <c r="J66" s="266"/>
      <c r="K66" s="248"/>
      <c r="L66" s="248"/>
      <c r="M66" s="248"/>
      <c r="N66" s="237"/>
      <c r="O66" s="237"/>
      <c r="P66" s="237"/>
      <c r="Q66" s="237"/>
      <c r="R66" s="237"/>
      <c r="S66" s="237"/>
      <c r="T66" s="237"/>
      <c r="U66" s="237"/>
      <c r="V66" s="237"/>
      <c r="W66" s="237"/>
      <c r="X66" s="237"/>
      <c r="Y66" s="237"/>
      <c r="Z66" s="237"/>
      <c r="AA66" s="237"/>
      <c r="AB66" s="237"/>
      <c r="AC66" s="237"/>
      <c r="AD66" s="237"/>
      <c r="AE66" s="237"/>
      <c r="AF66" s="237"/>
      <c r="AG66" s="237"/>
      <c r="AH66" s="237"/>
      <c r="AI66" s="237"/>
      <c r="AJ66" s="237"/>
      <c r="AK66" s="237"/>
      <c r="AL66" s="237"/>
      <c r="AM66" s="237"/>
      <c r="AN66" s="237"/>
      <c r="AO66" s="237"/>
      <c r="AP66" s="237"/>
      <c r="AQ66" s="237"/>
      <c r="AR66" s="237"/>
      <c r="AS66" s="237"/>
      <c r="AT66" s="237"/>
      <c r="AU66" s="237"/>
      <c r="AV66" s="237"/>
      <c r="AW66" s="237"/>
      <c r="AX66" s="237"/>
      <c r="AY66" s="237"/>
      <c r="AZ66" s="237"/>
      <c r="BA66" s="237"/>
      <c r="BB66" s="237"/>
      <c r="BC66" s="237"/>
      <c r="BD66" s="237"/>
      <c r="BE66" s="237"/>
      <c r="BF66" s="237"/>
      <c r="BG66" s="237"/>
      <c r="BH66" s="237"/>
      <c r="BI66" s="237"/>
      <c r="BJ66" s="237"/>
      <c r="BK66" s="237"/>
      <c r="BL66" s="237"/>
      <c r="BM66" s="237"/>
      <c r="BN66" s="237"/>
      <c r="BO66" s="237"/>
      <c r="BP66" s="237"/>
      <c r="BQ66" s="237"/>
      <c r="BR66" s="237"/>
      <c r="BS66" s="237"/>
      <c r="BT66" s="237"/>
      <c r="BU66" s="237"/>
      <c r="BV66" s="237"/>
      <c r="BW66" s="237"/>
      <c r="BX66" s="237"/>
      <c r="BY66" s="237"/>
      <c r="BZ66" s="237"/>
      <c r="CA66" s="237"/>
      <c r="CB66" s="237"/>
      <c r="CC66" s="237"/>
      <c r="CD66" s="237"/>
    </row>
    <row r="67" spans="1:82" ht="15" customHeight="1">
      <c r="A67" s="270"/>
      <c r="B67" s="269"/>
      <c r="C67" s="271"/>
      <c r="D67" s="267"/>
      <c r="E67" s="267"/>
      <c r="F67" s="267"/>
      <c r="G67" s="267"/>
      <c r="H67" s="268"/>
      <c r="I67" s="266"/>
      <c r="J67" s="266"/>
      <c r="K67" s="248"/>
      <c r="L67" s="248"/>
      <c r="M67" s="248"/>
      <c r="N67" s="237"/>
      <c r="O67" s="237"/>
      <c r="P67" s="237"/>
      <c r="Q67" s="237"/>
      <c r="R67" s="237"/>
      <c r="S67" s="237"/>
      <c r="T67" s="237"/>
      <c r="U67" s="237"/>
      <c r="V67" s="237"/>
      <c r="W67" s="237"/>
      <c r="X67" s="237"/>
      <c r="Y67" s="237"/>
      <c r="Z67" s="237"/>
      <c r="AA67" s="237"/>
      <c r="AB67" s="237"/>
      <c r="AC67" s="237"/>
      <c r="AD67" s="237"/>
      <c r="AE67" s="237"/>
      <c r="AF67" s="237"/>
      <c r="AG67" s="237"/>
      <c r="AH67" s="237"/>
      <c r="AI67" s="237"/>
      <c r="AJ67" s="237"/>
      <c r="AK67" s="237"/>
      <c r="AL67" s="237"/>
      <c r="AM67" s="237"/>
      <c r="AN67" s="237"/>
      <c r="AO67" s="237"/>
      <c r="AP67" s="237"/>
      <c r="AQ67" s="237"/>
      <c r="AR67" s="237"/>
      <c r="AS67" s="237"/>
      <c r="AT67" s="237"/>
      <c r="AU67" s="237"/>
      <c r="AV67" s="237"/>
      <c r="AW67" s="237"/>
      <c r="AX67" s="237"/>
      <c r="AY67" s="237"/>
      <c r="AZ67" s="237"/>
      <c r="BA67" s="237"/>
      <c r="BB67" s="237"/>
      <c r="BC67" s="237"/>
      <c r="BD67" s="237"/>
      <c r="BE67" s="237"/>
      <c r="BF67" s="237"/>
      <c r="BG67" s="237"/>
      <c r="BH67" s="237"/>
      <c r="BI67" s="237"/>
      <c r="BJ67" s="237"/>
      <c r="BK67" s="237"/>
      <c r="BL67" s="237"/>
      <c r="BM67" s="237"/>
      <c r="BN67" s="237"/>
      <c r="BO67" s="237"/>
      <c r="BP67" s="237"/>
      <c r="BQ67" s="237"/>
      <c r="BR67" s="237"/>
      <c r="BS67" s="237"/>
      <c r="BT67" s="237"/>
      <c r="BU67" s="237"/>
      <c r="BV67" s="237"/>
      <c r="BW67" s="237"/>
      <c r="BX67" s="237"/>
      <c r="BY67" s="237"/>
      <c r="BZ67" s="237"/>
      <c r="CA67" s="237"/>
      <c r="CB67" s="237"/>
      <c r="CC67" s="237"/>
      <c r="CD67" s="237"/>
    </row>
    <row r="68" spans="1:82" customFormat="1" ht="15.75">
      <c r="A68" s="66"/>
      <c r="B68" s="222"/>
      <c r="C68" s="218"/>
      <c r="D68" s="218"/>
      <c r="E68" s="218"/>
      <c r="F68" s="218"/>
    </row>
    <row r="69" spans="1:82" customFormat="1" ht="15.75">
      <c r="A69" s="66"/>
      <c r="B69" s="222" t="s">
        <v>733</v>
      </c>
      <c r="C69" s="218"/>
      <c r="D69" s="218"/>
      <c r="E69" s="218"/>
      <c r="F69" s="218"/>
    </row>
    <row r="70" spans="1:82" customFormat="1" ht="14.25">
      <c r="A70" s="218" t="s">
        <v>726</v>
      </c>
      <c r="B70" s="218"/>
      <c r="C70" s="218"/>
      <c r="D70" s="218"/>
      <c r="E70" s="218"/>
      <c r="F70" s="218"/>
    </row>
    <row r="71" spans="1:82" customFormat="1" ht="14.25" hidden="1">
      <c r="A71" s="218" t="s">
        <v>571</v>
      </c>
      <c r="B71" s="218"/>
      <c r="C71" s="218" t="s">
        <v>544</v>
      </c>
      <c r="D71" s="218"/>
      <c r="E71" s="218"/>
      <c r="F71" s="218"/>
    </row>
    <row r="72" spans="1:82" s="66" customFormat="1" ht="14.25">
      <c r="A72" s="218" t="s">
        <v>665</v>
      </c>
      <c r="B72" s="218"/>
      <c r="C72" s="219"/>
      <c r="D72" s="219"/>
      <c r="E72" s="219"/>
      <c r="F72" s="219"/>
      <c r="G72"/>
      <c r="H72"/>
      <c r="I72" s="68"/>
      <c r="J72" s="67"/>
    </row>
    <row r="73" spans="1:82" s="66" customFormat="1" ht="14.25">
      <c r="A73" s="218" t="s">
        <v>725</v>
      </c>
      <c r="B73" s="218"/>
      <c r="C73" s="219"/>
      <c r="D73" s="219"/>
      <c r="E73" s="219"/>
      <c r="F73" s="219"/>
      <c r="G73"/>
      <c r="H73"/>
      <c r="I73" s="68"/>
      <c r="J73" s="67"/>
    </row>
    <row r="74" spans="1:82" s="66" customFormat="1" ht="14.25">
      <c r="A74" s="218" t="s">
        <v>571</v>
      </c>
      <c r="B74" s="218"/>
      <c r="C74" s="219"/>
      <c r="D74" s="219"/>
      <c r="E74" s="219"/>
      <c r="F74" s="219"/>
      <c r="G74"/>
      <c r="H74"/>
      <c r="I74" s="68"/>
      <c r="J74" s="67"/>
    </row>
    <row r="75" spans="1:82" s="66" customFormat="1" ht="14.25">
      <c r="A75" s="218" t="s">
        <v>727</v>
      </c>
      <c r="B75" s="218"/>
      <c r="C75" s="219"/>
      <c r="D75" s="219"/>
      <c r="E75" s="219"/>
      <c r="F75" s="219"/>
      <c r="G75" s="68"/>
      <c r="H75" s="68"/>
      <c r="I75" s="68"/>
      <c r="J75" s="67"/>
    </row>
    <row r="76" spans="1:82" s="66" customFormat="1" ht="15.75">
      <c r="A76" s="218"/>
      <c r="B76" s="222"/>
      <c r="C76" s="218"/>
      <c r="D76" s="218"/>
      <c r="E76" s="218"/>
      <c r="F76" s="218"/>
      <c r="G76" s="68"/>
      <c r="H76" s="68"/>
    </row>
    <row r="77" spans="1:82" s="66" customFormat="1" ht="15.75">
      <c r="A77" s="218"/>
      <c r="B77" s="222" t="s">
        <v>734</v>
      </c>
      <c r="C77" s="218"/>
      <c r="D77" s="218"/>
      <c r="E77" s="218"/>
      <c r="F77" s="218"/>
      <c r="G77" s="68"/>
      <c r="H77" s="68"/>
    </row>
    <row r="78" spans="1:82" s="66" customFormat="1" ht="14.25">
      <c r="A78" s="218" t="s">
        <v>574</v>
      </c>
      <c r="B78" s="218"/>
      <c r="C78" s="218"/>
      <c r="D78" s="218"/>
      <c r="E78" s="218"/>
      <c r="F78" s="218"/>
      <c r="I78" s="68"/>
      <c r="J78" s="67"/>
    </row>
    <row r="79" spans="1:82" s="66" customFormat="1" ht="14.25" hidden="1">
      <c r="A79" s="221"/>
      <c r="B79" s="218"/>
      <c r="C79" s="219"/>
      <c r="D79" s="219"/>
      <c r="E79" s="219"/>
      <c r="F79" s="219"/>
      <c r="I79" s="67"/>
      <c r="J79" s="67"/>
    </row>
    <row r="80" spans="1:82" s="66" customFormat="1" ht="14.25" hidden="1">
      <c r="A80" s="221"/>
      <c r="B80" s="218"/>
      <c r="C80" s="219"/>
      <c r="D80" s="219"/>
      <c r="E80" s="219"/>
      <c r="F80" s="219"/>
      <c r="G80" s="68"/>
      <c r="H80" s="68"/>
    </row>
    <row r="81" spans="1:9" s="66" customFormat="1" ht="14.25" hidden="1">
      <c r="A81" s="218"/>
      <c r="B81" s="218"/>
      <c r="C81" s="219"/>
      <c r="D81" s="219"/>
      <c r="E81" s="219"/>
      <c r="F81" s="219"/>
      <c r="G81" s="67"/>
      <c r="H81" s="67"/>
    </row>
    <row r="82" spans="1:9" s="66" customFormat="1" ht="14.25">
      <c r="A82" s="218" t="s">
        <v>562</v>
      </c>
      <c r="B82" s="218"/>
    </row>
    <row r="83" spans="1:9" customFormat="1" ht="14.25">
      <c r="A83" s="218" t="s">
        <v>563</v>
      </c>
      <c r="B83" s="218"/>
      <c r="C83" s="66"/>
      <c r="D83" s="6"/>
      <c r="E83" s="6"/>
      <c r="F83" s="6"/>
      <c r="G83" s="6"/>
      <c r="H83" s="6"/>
      <c r="I83" s="6"/>
    </row>
    <row r="84" spans="1:9" customFormat="1" ht="14.25">
      <c r="A84" s="218" t="s">
        <v>564</v>
      </c>
      <c r="B84" s="218"/>
      <c r="C84" s="66"/>
    </row>
    <row r="85" spans="1:9" customFormat="1" ht="14.25">
      <c r="A85" s="218" t="s">
        <v>635</v>
      </c>
      <c r="B85" s="218"/>
      <c r="C85" s="66"/>
    </row>
    <row r="86" spans="1:9" customFormat="1" ht="14.25">
      <c r="A86" s="218" t="s">
        <v>634</v>
      </c>
      <c r="B86" s="218"/>
      <c r="C86" s="6"/>
    </row>
    <row r="87" spans="1:9" customFormat="1" ht="14.25">
      <c r="A87" s="218" t="s">
        <v>728</v>
      </c>
      <c r="B87" s="218"/>
    </row>
    <row r="88" spans="1:9" customFormat="1" ht="15.75">
      <c r="A88" s="218" t="s">
        <v>729</v>
      </c>
      <c r="B88" s="222"/>
    </row>
    <row r="89" spans="1:9" customFormat="1" ht="14.25">
      <c r="A89" s="218" t="s">
        <v>730</v>
      </c>
      <c r="B89" s="219"/>
    </row>
    <row r="90" spans="1:9" customFormat="1" ht="14.25">
      <c r="A90" s="218" t="s">
        <v>731</v>
      </c>
      <c r="B90" s="219"/>
    </row>
    <row r="91" spans="1:9" ht="14.25">
      <c r="A91" s="218"/>
      <c r="B91" s="219"/>
    </row>
    <row r="92" spans="1:9" ht="15.75">
      <c r="A92" s="66"/>
      <c r="B92" s="222" t="s">
        <v>732</v>
      </c>
    </row>
    <row r="93" spans="1:9" ht="14.25">
      <c r="A93" s="218" t="s">
        <v>565</v>
      </c>
      <c r="B93" s="219"/>
    </row>
    <row r="94" spans="1:9" ht="14.25">
      <c r="A94" s="218" t="s">
        <v>566</v>
      </c>
      <c r="B94" s="219"/>
    </row>
  </sheetData>
  <sheetProtection password="C7EB" sheet="1"/>
  <mergeCells count="51">
    <mergeCell ref="A61:B61"/>
    <mergeCell ref="A54:B54"/>
    <mergeCell ref="A57:B57"/>
    <mergeCell ref="A63:B63"/>
    <mergeCell ref="A50:B50"/>
    <mergeCell ref="A51:B51"/>
    <mergeCell ref="A52:B52"/>
    <mergeCell ref="A58:B58"/>
    <mergeCell ref="A62:B62"/>
    <mergeCell ref="A53:B53"/>
    <mergeCell ref="A60:B60"/>
    <mergeCell ref="A56:B56"/>
    <mergeCell ref="A59:B59"/>
    <mergeCell ref="A47:B47"/>
    <mergeCell ref="A46:B46"/>
    <mergeCell ref="A49:B49"/>
    <mergeCell ref="A55:B55"/>
    <mergeCell ref="A48:B48"/>
    <mergeCell ref="A26:B26"/>
    <mergeCell ref="A30:B30"/>
    <mergeCell ref="A42:B42"/>
    <mergeCell ref="A33:B33"/>
    <mergeCell ref="A40:B40"/>
    <mergeCell ref="A28:B28"/>
    <mergeCell ref="A27:B27"/>
    <mergeCell ref="A39:B39"/>
    <mergeCell ref="A43:B43"/>
    <mergeCell ref="A44:B44"/>
    <mergeCell ref="A45:B45"/>
    <mergeCell ref="A29:B29"/>
    <mergeCell ref="A37:B37"/>
    <mergeCell ref="A38:B38"/>
    <mergeCell ref="A36:B36"/>
    <mergeCell ref="A31:B31"/>
    <mergeCell ref="A34:B34"/>
    <mergeCell ref="A32:B32"/>
    <mergeCell ref="A35:B35"/>
    <mergeCell ref="A41:B41"/>
    <mergeCell ref="A23:B23"/>
    <mergeCell ref="A20:B20"/>
    <mergeCell ref="A25:B25"/>
    <mergeCell ref="D14:D16"/>
    <mergeCell ref="A19:B19"/>
    <mergeCell ref="A24:B24"/>
    <mergeCell ref="A22:B22"/>
    <mergeCell ref="A21:B21"/>
    <mergeCell ref="A13:K13"/>
    <mergeCell ref="A14:B16"/>
    <mergeCell ref="C14:C16"/>
    <mergeCell ref="A17:B17"/>
    <mergeCell ref="A18:B18"/>
  </mergeCells>
  <pageMargins left="0" right="0" top="0" bottom="0" header="0" footer="0"/>
  <pageSetup paperSize="9" scale="57" orientation="landscape" r:id="rId1"/>
  <colBreaks count="1" manualBreakCount="1">
    <brk id="12" max="1048575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Q198"/>
  <sheetViews>
    <sheetView view="pageBreakPreview" topLeftCell="A11" zoomScale="85" zoomScaleNormal="85" zoomScaleSheetLayoutView="85" workbookViewId="0">
      <selection activeCell="F166" sqref="F166"/>
    </sheetView>
  </sheetViews>
  <sheetFormatPr defaultRowHeight="12.75"/>
  <cols>
    <col min="1" max="1" width="16.5703125" customWidth="1"/>
    <col min="2" max="2" width="17.28515625" customWidth="1"/>
    <col min="3" max="3" width="11.5703125" bestFit="1" customWidth="1"/>
    <col min="4" max="4" width="16.140625" customWidth="1"/>
    <col min="5" max="9" width="20.7109375" customWidth="1"/>
    <col min="10" max="10" width="20.7109375" hidden="1" customWidth="1"/>
    <col min="11" max="13" width="20.7109375" customWidth="1"/>
    <col min="14" max="15" width="15.85546875" customWidth="1"/>
  </cols>
  <sheetData>
    <row r="1" spans="1:17" ht="20.25">
      <c r="A1">
        <v>152693</v>
      </c>
      <c r="D1" s="9" t="s">
        <v>10</v>
      </c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pans="1:17" ht="14.25">
      <c r="D2" s="8" t="s">
        <v>146</v>
      </c>
      <c r="E2" s="8"/>
      <c r="F2" s="8"/>
      <c r="G2" s="8"/>
      <c r="P2" s="6"/>
      <c r="Q2" s="6"/>
    </row>
    <row r="3" spans="1:17" ht="14.25">
      <c r="D3" s="8" t="s">
        <v>11</v>
      </c>
      <c r="E3" s="8"/>
      <c r="F3" s="8"/>
      <c r="G3" s="8"/>
      <c r="P3" s="8"/>
      <c r="Q3" s="8"/>
    </row>
    <row r="5" spans="1:17" ht="19.5">
      <c r="A5" s="223" t="s">
        <v>96</v>
      </c>
    </row>
    <row r="6" spans="1:17" ht="19.5">
      <c r="A6" s="223"/>
    </row>
    <row r="7" spans="1:17" ht="15.75">
      <c r="A7" s="100" t="s">
        <v>579</v>
      </c>
      <c r="B7" s="100" t="s">
        <v>580</v>
      </c>
      <c r="C7" s="100"/>
    </row>
    <row r="8" spans="1:17" ht="15.75">
      <c r="A8" s="100" t="s">
        <v>710</v>
      </c>
      <c r="B8" s="100" t="s">
        <v>711</v>
      </c>
      <c r="C8" s="100"/>
    </row>
    <row r="9" spans="1:17" ht="15.75">
      <c r="A9" s="100" t="s">
        <v>581</v>
      </c>
      <c r="B9" s="100" t="s">
        <v>582</v>
      </c>
      <c r="C9" s="100"/>
    </row>
    <row r="10" spans="1:17" ht="15.75" hidden="1">
      <c r="A10" s="100" t="s">
        <v>583</v>
      </c>
      <c r="B10" s="100" t="s">
        <v>585</v>
      </c>
      <c r="C10" s="100"/>
    </row>
    <row r="11" spans="1:17" ht="15.75">
      <c r="A11" s="100" t="s">
        <v>584</v>
      </c>
      <c r="B11" s="100" t="s">
        <v>586</v>
      </c>
      <c r="C11" s="100"/>
    </row>
    <row r="12" spans="1:17" ht="15.75">
      <c r="A12" s="100" t="s">
        <v>613</v>
      </c>
      <c r="B12" s="100" t="s">
        <v>614</v>
      </c>
      <c r="C12" s="100"/>
    </row>
    <row r="13" spans="1:17" ht="15.75">
      <c r="A13" s="100" t="s">
        <v>518</v>
      </c>
      <c r="B13" s="100" t="s">
        <v>587</v>
      </c>
      <c r="C13" s="100"/>
    </row>
    <row r="14" spans="1:17" ht="15.75">
      <c r="A14" s="100" t="s">
        <v>196</v>
      </c>
      <c r="B14" s="100" t="s">
        <v>588</v>
      </c>
      <c r="C14" s="100"/>
    </row>
    <row r="15" spans="1:17" ht="15.75">
      <c r="A15" s="100" t="s">
        <v>421</v>
      </c>
      <c r="B15" s="100" t="s">
        <v>737</v>
      </c>
      <c r="C15" s="100"/>
    </row>
    <row r="16" spans="1:17" ht="15.75">
      <c r="A16" s="100" t="s">
        <v>629</v>
      </c>
      <c r="B16" s="100" t="s">
        <v>717</v>
      </c>
      <c r="C16" s="100"/>
    </row>
    <row r="17" spans="1:15" ht="15.75" hidden="1">
      <c r="A17" s="100" t="s">
        <v>636</v>
      </c>
      <c r="B17" s="100" t="s">
        <v>637</v>
      </c>
      <c r="C17" s="100"/>
    </row>
    <row r="18" spans="1:15" ht="15.75">
      <c r="A18" s="100"/>
      <c r="B18" s="100"/>
      <c r="C18" s="100"/>
    </row>
    <row r="19" spans="1:15" s="10" customFormat="1" ht="21" hidden="1" customHeight="1">
      <c r="A19" s="227" t="s">
        <v>592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</row>
    <row r="20" spans="1:15" s="10" customFormat="1" ht="21" hidden="1" customHeight="1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</row>
    <row r="21" spans="1:15" s="10" customFormat="1" ht="36" hidden="1" customHeight="1">
      <c r="A21" s="1104" t="s">
        <v>0</v>
      </c>
      <c r="B21" s="1104"/>
      <c r="C21" s="1104" t="s">
        <v>6</v>
      </c>
      <c r="D21" s="1104" t="s">
        <v>396</v>
      </c>
      <c r="E21" s="228" t="s">
        <v>575</v>
      </c>
      <c r="F21" s="228" t="s">
        <v>206</v>
      </c>
      <c r="G21" s="228" t="s">
        <v>461</v>
      </c>
      <c r="H21" s="228" t="s">
        <v>576</v>
      </c>
      <c r="I21" s="228"/>
      <c r="J21" s="228"/>
      <c r="K21" s="228" t="s">
        <v>229</v>
      </c>
      <c r="L21" s="228"/>
      <c r="M21" s="228" t="s">
        <v>118</v>
      </c>
      <c r="N21" s="228" t="s">
        <v>504</v>
      </c>
      <c r="O21" s="228" t="s">
        <v>178</v>
      </c>
    </row>
    <row r="22" spans="1:15" s="10" customFormat="1" ht="18" hidden="1" customHeight="1">
      <c r="A22" s="1104"/>
      <c r="B22" s="1104"/>
      <c r="C22" s="1104"/>
      <c r="D22" s="1104"/>
      <c r="E22" s="229" t="s">
        <v>577</v>
      </c>
      <c r="F22" s="229" t="s">
        <v>125</v>
      </c>
      <c r="G22" s="229" t="s">
        <v>132</v>
      </c>
      <c r="H22" s="229" t="s">
        <v>577</v>
      </c>
      <c r="I22" s="229"/>
      <c r="J22" s="229"/>
      <c r="K22" s="229" t="s">
        <v>171</v>
      </c>
      <c r="L22" s="229"/>
      <c r="M22" s="229" t="s">
        <v>130</v>
      </c>
      <c r="N22" s="229" t="s">
        <v>577</v>
      </c>
      <c r="O22" s="229" t="s">
        <v>171</v>
      </c>
    </row>
    <row r="23" spans="1:15" s="10" customFormat="1" ht="17.25" hidden="1" customHeight="1">
      <c r="A23" s="1104"/>
      <c r="B23" s="1104"/>
      <c r="C23" s="1104"/>
      <c r="D23" s="1104"/>
      <c r="E23" s="230" t="s">
        <v>591</v>
      </c>
      <c r="F23" s="230" t="s">
        <v>43</v>
      </c>
      <c r="G23" s="230" t="s">
        <v>45</v>
      </c>
      <c r="H23" s="230" t="s">
        <v>187</v>
      </c>
      <c r="I23" s="230"/>
      <c r="J23" s="230"/>
      <c r="K23" s="230"/>
      <c r="L23" s="230"/>
      <c r="M23" s="230" t="s">
        <v>92</v>
      </c>
      <c r="N23" s="230" t="s">
        <v>173</v>
      </c>
      <c r="O23" s="230" t="s">
        <v>210</v>
      </c>
    </row>
    <row r="24" spans="1:15" s="10" customFormat="1" ht="25.5" hidden="1" customHeight="1">
      <c r="A24" s="1102" t="s">
        <v>590</v>
      </c>
      <c r="B24" s="1102"/>
      <c r="C24" s="232" t="s">
        <v>549</v>
      </c>
      <c r="D24" s="231">
        <v>42277</v>
      </c>
      <c r="E24" s="231">
        <f>D24+1</f>
        <v>42278</v>
      </c>
      <c r="F24" s="231">
        <f>D24+2</f>
        <v>42279</v>
      </c>
      <c r="G24" s="231">
        <f>D24+6</f>
        <v>42283</v>
      </c>
      <c r="H24" s="231">
        <f>D24+8</f>
        <v>42285</v>
      </c>
      <c r="I24" s="231"/>
      <c r="J24" s="231"/>
      <c r="K24" s="231"/>
      <c r="L24" s="231"/>
      <c r="M24" s="231">
        <f>D24+12</f>
        <v>42289</v>
      </c>
      <c r="N24" s="231" t="s">
        <v>36</v>
      </c>
      <c r="O24" s="231" t="s">
        <v>36</v>
      </c>
    </row>
    <row r="25" spans="1:15" s="10" customFormat="1" ht="25.5" hidden="1" customHeight="1">
      <c r="A25" s="1102" t="s">
        <v>589</v>
      </c>
      <c r="B25" s="1102"/>
      <c r="C25" s="232" t="s">
        <v>549</v>
      </c>
      <c r="D25" s="231">
        <f t="shared" ref="D25:D67" si="0">D24+7</f>
        <v>42284</v>
      </c>
      <c r="E25" s="231">
        <f>D25+1</f>
        <v>42285</v>
      </c>
      <c r="F25" s="231">
        <f>D25+2</f>
        <v>42286</v>
      </c>
      <c r="G25" s="231" t="s">
        <v>36</v>
      </c>
      <c r="H25" s="231">
        <f>D25+8</f>
        <v>42292</v>
      </c>
      <c r="I25" s="231"/>
      <c r="J25" s="231"/>
      <c r="K25" s="231"/>
      <c r="L25" s="231"/>
      <c r="M25" s="231">
        <f>D25+12</f>
        <v>42296</v>
      </c>
      <c r="N25" s="231" t="s">
        <v>36</v>
      </c>
      <c r="O25" s="231">
        <f>D25+17</f>
        <v>42301</v>
      </c>
    </row>
    <row r="26" spans="1:15" s="10" customFormat="1" ht="25.5" hidden="1" customHeight="1">
      <c r="A26" s="1102" t="s">
        <v>191</v>
      </c>
      <c r="B26" s="1102"/>
      <c r="C26" s="232"/>
      <c r="D26" s="231">
        <f t="shared" si="0"/>
        <v>42291</v>
      </c>
      <c r="E26" s="231"/>
      <c r="F26" s="231"/>
      <c r="G26" s="231"/>
      <c r="H26" s="231"/>
      <c r="I26" s="231"/>
      <c r="J26" s="231"/>
      <c r="K26" s="231"/>
      <c r="L26" s="231"/>
      <c r="M26" s="231"/>
      <c r="N26" s="231"/>
      <c r="O26" s="231"/>
    </row>
    <row r="27" spans="1:15" s="10" customFormat="1" ht="25.5" hidden="1" customHeight="1">
      <c r="A27" s="1102" t="s">
        <v>598</v>
      </c>
      <c r="B27" s="1102"/>
      <c r="C27" s="232" t="s">
        <v>596</v>
      </c>
      <c r="D27" s="231">
        <f t="shared" si="0"/>
        <v>42298</v>
      </c>
      <c r="E27" s="231">
        <f t="shared" ref="E27:E39" si="1">D27+1</f>
        <v>42299</v>
      </c>
      <c r="F27" s="231">
        <f t="shared" ref="F27:F39" si="2">D27+2</f>
        <v>42300</v>
      </c>
      <c r="G27" s="231">
        <f>D27+6</f>
        <v>42304</v>
      </c>
      <c r="H27" s="231">
        <f>D27+8</f>
        <v>42306</v>
      </c>
      <c r="I27" s="231"/>
      <c r="J27" s="231"/>
      <c r="K27" s="231">
        <v>42308</v>
      </c>
      <c r="L27" s="231"/>
      <c r="M27" s="231">
        <f>D27+12+7</f>
        <v>42317</v>
      </c>
      <c r="N27" s="231">
        <f>D27+15</f>
        <v>42313</v>
      </c>
      <c r="O27" s="231">
        <f>D27+17</f>
        <v>42315</v>
      </c>
    </row>
    <row r="28" spans="1:15" s="10" customFormat="1" ht="25.5" hidden="1" customHeight="1">
      <c r="A28" s="1102" t="s">
        <v>578</v>
      </c>
      <c r="B28" s="1102"/>
      <c r="C28" s="232" t="s">
        <v>599</v>
      </c>
      <c r="D28" s="231">
        <f t="shared" si="0"/>
        <v>42305</v>
      </c>
      <c r="E28" s="231">
        <f t="shared" si="1"/>
        <v>42306</v>
      </c>
      <c r="F28" s="231">
        <f t="shared" si="2"/>
        <v>42307</v>
      </c>
      <c r="G28" s="231">
        <f>D28+6</f>
        <v>42311</v>
      </c>
      <c r="H28" s="231">
        <f>D28+8</f>
        <v>42313</v>
      </c>
      <c r="I28" s="231"/>
      <c r="J28" s="231"/>
      <c r="K28" s="231"/>
      <c r="L28" s="231"/>
      <c r="M28" s="231">
        <f>D28+12+7</f>
        <v>42324</v>
      </c>
      <c r="N28" s="231">
        <f>D28+15</f>
        <v>42320</v>
      </c>
      <c r="O28" s="231">
        <f>D28+17</f>
        <v>42322</v>
      </c>
    </row>
    <row r="29" spans="1:15" s="10" customFormat="1" ht="25.5" hidden="1" customHeight="1">
      <c r="A29" s="1102" t="s">
        <v>501</v>
      </c>
      <c r="B29" s="1102"/>
      <c r="C29" s="232" t="s">
        <v>549</v>
      </c>
      <c r="D29" s="231">
        <f t="shared" si="0"/>
        <v>42312</v>
      </c>
      <c r="E29" s="231">
        <f t="shared" si="1"/>
        <v>42313</v>
      </c>
      <c r="F29" s="231">
        <f t="shared" si="2"/>
        <v>42314</v>
      </c>
      <c r="G29" s="278" t="s">
        <v>36</v>
      </c>
      <c r="H29" s="231">
        <f>D29+8</f>
        <v>42320</v>
      </c>
      <c r="I29" s="231"/>
      <c r="J29" s="231"/>
      <c r="K29" s="231"/>
      <c r="L29" s="231"/>
      <c r="M29" s="231">
        <f>D29+12+7</f>
        <v>42331</v>
      </c>
      <c r="N29" s="231">
        <f>D29+15</f>
        <v>42327</v>
      </c>
      <c r="O29" s="231">
        <f>D29+17</f>
        <v>42329</v>
      </c>
    </row>
    <row r="30" spans="1:15" s="10" customFormat="1" ht="25.5" hidden="1" customHeight="1">
      <c r="A30" s="1109" t="s">
        <v>53</v>
      </c>
      <c r="B30" s="1109"/>
      <c r="C30" s="272" t="s">
        <v>599</v>
      </c>
      <c r="D30" s="273">
        <f t="shared" si="0"/>
        <v>42319</v>
      </c>
      <c r="E30" s="273">
        <f t="shared" si="1"/>
        <v>42320</v>
      </c>
      <c r="F30" s="273">
        <f t="shared" si="2"/>
        <v>42321</v>
      </c>
      <c r="G30" s="273">
        <f>D30+6</f>
        <v>42325</v>
      </c>
      <c r="H30" s="273">
        <f>D30+8</f>
        <v>42327</v>
      </c>
      <c r="I30" s="273"/>
      <c r="J30" s="273"/>
      <c r="K30" s="273"/>
      <c r="L30" s="273"/>
      <c r="M30" s="273">
        <f>D30+12+7</f>
        <v>42338</v>
      </c>
      <c r="N30" s="279" t="s">
        <v>36</v>
      </c>
      <c r="O30" s="273">
        <f>D30+17</f>
        <v>42336</v>
      </c>
    </row>
    <row r="31" spans="1:15" s="275" customFormat="1" ht="25.5" hidden="1" customHeight="1">
      <c r="A31" s="1102" t="s">
        <v>607</v>
      </c>
      <c r="B31" s="1102"/>
      <c r="C31" s="232" t="s">
        <v>597</v>
      </c>
      <c r="D31" s="231">
        <f t="shared" si="0"/>
        <v>42326</v>
      </c>
      <c r="E31" s="231">
        <f t="shared" si="1"/>
        <v>42327</v>
      </c>
      <c r="F31" s="231">
        <f t="shared" si="2"/>
        <v>42328</v>
      </c>
      <c r="G31" s="278" t="s">
        <v>36</v>
      </c>
      <c r="H31" s="231">
        <f>D31+8</f>
        <v>42334</v>
      </c>
      <c r="I31" s="231"/>
      <c r="J31" s="231"/>
      <c r="K31" s="231"/>
      <c r="L31" s="231"/>
      <c r="M31" s="278" t="s">
        <v>36</v>
      </c>
      <c r="N31" s="278" t="s">
        <v>36</v>
      </c>
      <c r="O31" s="278" t="s">
        <v>36</v>
      </c>
    </row>
    <row r="32" spans="1:15" s="88" customFormat="1" ht="25.5" hidden="1" customHeight="1">
      <c r="A32" s="167"/>
      <c r="B32" s="167"/>
      <c r="C32" s="23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1:15" s="88" customFormat="1" ht="25.5" hidden="1" customHeight="1">
      <c r="A33" s="276" t="s">
        <v>612</v>
      </c>
      <c r="B33" s="167"/>
      <c r="C33" s="23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1:15" s="88" customFormat="1" ht="25.5" hidden="1" customHeight="1">
      <c r="A34" s="167"/>
      <c r="B34" s="167"/>
      <c r="C34" s="233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  <row r="35" spans="1:15" s="10" customFormat="1" ht="36" hidden="1" customHeight="1">
      <c r="A35" s="1104" t="s">
        <v>0</v>
      </c>
      <c r="B35" s="1104"/>
      <c r="C35" s="1104" t="s">
        <v>6</v>
      </c>
      <c r="D35" s="1104" t="s">
        <v>396</v>
      </c>
      <c r="E35" s="274" t="s">
        <v>575</v>
      </c>
      <c r="F35" s="274" t="s">
        <v>206</v>
      </c>
      <c r="G35" s="274" t="s">
        <v>576</v>
      </c>
      <c r="H35" s="274" t="s">
        <v>229</v>
      </c>
      <c r="I35" s="274"/>
      <c r="J35" s="274"/>
      <c r="K35" s="274" t="s">
        <v>504</v>
      </c>
      <c r="L35" s="274"/>
      <c r="M35" s="274" t="s">
        <v>178</v>
      </c>
      <c r="N35" s="274" t="s">
        <v>118</v>
      </c>
    </row>
    <row r="36" spans="1:15" s="10" customFormat="1" ht="18" hidden="1" customHeight="1">
      <c r="A36" s="1104"/>
      <c r="B36" s="1104"/>
      <c r="C36" s="1104"/>
      <c r="D36" s="1104"/>
      <c r="E36" s="229" t="s">
        <v>577</v>
      </c>
      <c r="F36" s="229" t="s">
        <v>125</v>
      </c>
      <c r="G36" s="229" t="s">
        <v>134</v>
      </c>
      <c r="H36" s="229" t="s">
        <v>577</v>
      </c>
      <c r="I36" s="229"/>
      <c r="J36" s="229"/>
      <c r="K36" s="229" t="s">
        <v>134</v>
      </c>
      <c r="L36" s="229"/>
      <c r="M36" s="229" t="s">
        <v>125</v>
      </c>
      <c r="N36" s="229" t="s">
        <v>163</v>
      </c>
    </row>
    <row r="37" spans="1:15" s="10" customFormat="1" ht="17.25" hidden="1" customHeight="1">
      <c r="A37" s="1104"/>
      <c r="B37" s="1104"/>
      <c r="C37" s="1104"/>
      <c r="D37" s="1104"/>
      <c r="E37" s="230" t="s">
        <v>591</v>
      </c>
      <c r="F37" s="230" t="s">
        <v>43</v>
      </c>
      <c r="G37" s="230" t="s">
        <v>90</v>
      </c>
      <c r="H37" s="230" t="s">
        <v>187</v>
      </c>
      <c r="I37" s="230"/>
      <c r="J37" s="230"/>
      <c r="K37" s="230" t="s">
        <v>162</v>
      </c>
      <c r="L37" s="230"/>
      <c r="M37" s="230" t="s">
        <v>429</v>
      </c>
      <c r="N37" s="230" t="s">
        <v>211</v>
      </c>
    </row>
    <row r="38" spans="1:15" s="10" customFormat="1" ht="25.5" hidden="1" customHeight="1">
      <c r="A38" s="1102" t="s">
        <v>589</v>
      </c>
      <c r="B38" s="1102"/>
      <c r="C38" s="232" t="s">
        <v>593</v>
      </c>
      <c r="D38" s="231">
        <f>D31+7</f>
        <v>42333</v>
      </c>
      <c r="E38" s="231">
        <f t="shared" si="1"/>
        <v>42334</v>
      </c>
      <c r="F38" s="231">
        <f t="shared" si="2"/>
        <v>42335</v>
      </c>
      <c r="G38" s="231">
        <f>D38+7</f>
        <v>42340</v>
      </c>
      <c r="H38" s="231">
        <f>D38+8</f>
        <v>42341</v>
      </c>
      <c r="I38" s="231"/>
      <c r="J38" s="231"/>
      <c r="K38" s="231">
        <f t="shared" ref="K38:K43" si="3">D38+14</f>
        <v>42347</v>
      </c>
      <c r="L38" s="231"/>
      <c r="M38" s="231">
        <f t="shared" ref="M38:M43" si="4">D38+16</f>
        <v>42349</v>
      </c>
      <c r="N38" s="231">
        <f t="shared" ref="N38:N43" si="5">D38+18</f>
        <v>42351</v>
      </c>
    </row>
    <row r="39" spans="1:15" s="10" customFormat="1" ht="25.5" hidden="1" customHeight="1">
      <c r="A39" s="1102" t="s">
        <v>610</v>
      </c>
      <c r="B39" s="1102"/>
      <c r="C39" s="232" t="s">
        <v>593</v>
      </c>
      <c r="D39" s="231">
        <f t="shared" si="0"/>
        <v>42340</v>
      </c>
      <c r="E39" s="231">
        <f t="shared" si="1"/>
        <v>42341</v>
      </c>
      <c r="F39" s="231">
        <f t="shared" si="2"/>
        <v>42342</v>
      </c>
      <c r="G39" s="231">
        <f t="shared" ref="G39:G45" si="6">D39+8</f>
        <v>42348</v>
      </c>
      <c r="H39" s="231">
        <f>D39+8</f>
        <v>42348</v>
      </c>
      <c r="I39" s="231"/>
      <c r="J39" s="231"/>
      <c r="K39" s="231">
        <f t="shared" si="3"/>
        <v>42354</v>
      </c>
      <c r="L39" s="231"/>
      <c r="M39" s="231">
        <f t="shared" si="4"/>
        <v>42356</v>
      </c>
      <c r="N39" s="231">
        <f t="shared" si="5"/>
        <v>42358</v>
      </c>
    </row>
    <row r="40" spans="1:15" s="10" customFormat="1" ht="25.5" hidden="1" customHeight="1">
      <c r="A40" s="1102" t="s">
        <v>598</v>
      </c>
      <c r="B40" s="1102"/>
      <c r="C40" s="232" t="s">
        <v>605</v>
      </c>
      <c r="D40" s="231">
        <f t="shared" si="0"/>
        <v>42347</v>
      </c>
      <c r="E40" s="231">
        <f t="shared" ref="E40:E46" si="7">D40+1</f>
        <v>42348</v>
      </c>
      <c r="F40" s="231">
        <f t="shared" ref="F40:F46" si="8">D40+2</f>
        <v>42349</v>
      </c>
      <c r="G40" s="231">
        <f t="shared" si="6"/>
        <v>42355</v>
      </c>
      <c r="H40" s="284" t="s">
        <v>36</v>
      </c>
      <c r="I40" s="284"/>
      <c r="J40" s="284"/>
      <c r="K40" s="284" t="s">
        <v>36</v>
      </c>
      <c r="L40" s="284"/>
      <c r="M40" s="284" t="s">
        <v>36</v>
      </c>
      <c r="N40" s="284" t="s">
        <v>36</v>
      </c>
    </row>
    <row r="41" spans="1:15" s="10" customFormat="1" ht="25.5" hidden="1" customHeight="1">
      <c r="A41" s="1102" t="s">
        <v>501</v>
      </c>
      <c r="B41" s="1102"/>
      <c r="C41" s="232" t="s">
        <v>593</v>
      </c>
      <c r="D41" s="231">
        <f t="shared" si="0"/>
        <v>42354</v>
      </c>
      <c r="E41" s="231">
        <f t="shared" si="7"/>
        <v>42355</v>
      </c>
      <c r="F41" s="231">
        <f t="shared" si="8"/>
        <v>42356</v>
      </c>
      <c r="G41" s="231">
        <f t="shared" si="6"/>
        <v>42362</v>
      </c>
      <c r="H41" s="284" t="s">
        <v>36</v>
      </c>
      <c r="I41" s="284"/>
      <c r="J41" s="284"/>
      <c r="K41" s="284" t="s">
        <v>36</v>
      </c>
      <c r="L41" s="284"/>
      <c r="M41" s="231">
        <f t="shared" si="4"/>
        <v>42370</v>
      </c>
      <c r="N41" s="231">
        <f t="shared" si="5"/>
        <v>42372</v>
      </c>
    </row>
    <row r="42" spans="1:15" s="10" customFormat="1" ht="25.5" hidden="1" customHeight="1">
      <c r="A42" s="1102" t="s">
        <v>53</v>
      </c>
      <c r="B42" s="1102"/>
      <c r="C42" s="232" t="s">
        <v>611</v>
      </c>
      <c r="D42" s="231">
        <f t="shared" si="0"/>
        <v>42361</v>
      </c>
      <c r="E42" s="231">
        <f t="shared" si="7"/>
        <v>42362</v>
      </c>
      <c r="F42" s="231">
        <f t="shared" si="8"/>
        <v>42363</v>
      </c>
      <c r="G42" s="231">
        <f t="shared" si="6"/>
        <v>42369</v>
      </c>
      <c r="H42" s="284" t="s">
        <v>36</v>
      </c>
      <c r="I42" s="284"/>
      <c r="J42" s="284"/>
      <c r="K42" s="231">
        <f t="shared" si="3"/>
        <v>42375</v>
      </c>
      <c r="L42" s="231"/>
      <c r="M42" s="231">
        <f t="shared" si="4"/>
        <v>42377</v>
      </c>
      <c r="N42" s="231">
        <f t="shared" si="5"/>
        <v>42379</v>
      </c>
    </row>
    <row r="43" spans="1:15" s="10" customFormat="1" ht="25.5" hidden="1" customHeight="1">
      <c r="A43" s="1102" t="s">
        <v>578</v>
      </c>
      <c r="B43" s="1102"/>
      <c r="C43" s="232" t="s">
        <v>616</v>
      </c>
      <c r="D43" s="231">
        <f t="shared" si="0"/>
        <v>42368</v>
      </c>
      <c r="E43" s="231">
        <f t="shared" si="7"/>
        <v>42369</v>
      </c>
      <c r="F43" s="231">
        <f t="shared" si="8"/>
        <v>42370</v>
      </c>
      <c r="G43" s="231">
        <f t="shared" si="6"/>
        <v>42376</v>
      </c>
      <c r="H43" s="284" t="s">
        <v>36</v>
      </c>
      <c r="I43" s="284"/>
      <c r="J43" s="284"/>
      <c r="K43" s="231">
        <f t="shared" si="3"/>
        <v>42382</v>
      </c>
      <c r="L43" s="231"/>
      <c r="M43" s="231">
        <f t="shared" si="4"/>
        <v>42384</v>
      </c>
      <c r="N43" s="231">
        <f t="shared" si="5"/>
        <v>42386</v>
      </c>
    </row>
    <row r="44" spans="1:15" s="10" customFormat="1" ht="25.5" hidden="1" customHeight="1">
      <c r="A44" s="1102" t="s">
        <v>589</v>
      </c>
      <c r="B44" s="1102"/>
      <c r="C44" s="232" t="s">
        <v>617</v>
      </c>
      <c r="D44" s="231">
        <f t="shared" si="0"/>
        <v>42375</v>
      </c>
      <c r="E44" s="231">
        <f t="shared" si="7"/>
        <v>42376</v>
      </c>
      <c r="F44" s="231">
        <f t="shared" si="8"/>
        <v>42377</v>
      </c>
      <c r="G44" s="231">
        <f t="shared" si="6"/>
        <v>42383</v>
      </c>
      <c r="H44" s="284" t="s">
        <v>36</v>
      </c>
      <c r="I44" s="284"/>
      <c r="J44" s="284"/>
      <c r="K44" s="231">
        <f>D44+14</f>
        <v>42389</v>
      </c>
      <c r="L44" s="231"/>
      <c r="M44" s="231">
        <f>D44+16</f>
        <v>42391</v>
      </c>
      <c r="N44" s="231">
        <f>D44+18</f>
        <v>42393</v>
      </c>
    </row>
    <row r="45" spans="1:15" s="10" customFormat="1" ht="25.5" hidden="1" customHeight="1">
      <c r="A45" s="1102" t="s">
        <v>610</v>
      </c>
      <c r="B45" s="1102"/>
      <c r="C45" s="232" t="s">
        <v>617</v>
      </c>
      <c r="D45" s="231">
        <f t="shared" si="0"/>
        <v>42382</v>
      </c>
      <c r="E45" s="231">
        <f t="shared" si="7"/>
        <v>42383</v>
      </c>
      <c r="F45" s="231">
        <f t="shared" si="8"/>
        <v>42384</v>
      </c>
      <c r="G45" s="231">
        <f t="shared" si="6"/>
        <v>42390</v>
      </c>
      <c r="H45" s="231">
        <f>D45+8</f>
        <v>42390</v>
      </c>
      <c r="I45" s="231"/>
      <c r="J45" s="231"/>
      <c r="K45" s="231">
        <f>D45+14</f>
        <v>42396</v>
      </c>
      <c r="L45" s="231"/>
      <c r="M45" s="231">
        <f>D45+16</f>
        <v>42398</v>
      </c>
      <c r="N45" s="231">
        <f>D45+18</f>
        <v>42400</v>
      </c>
    </row>
    <row r="46" spans="1:15" s="10" customFormat="1" ht="25.5" hidden="1" customHeight="1">
      <c r="A46" s="1102" t="s">
        <v>619</v>
      </c>
      <c r="B46" s="1102"/>
      <c r="C46" s="232" t="s">
        <v>617</v>
      </c>
      <c r="D46" s="231">
        <f t="shared" si="0"/>
        <v>42389</v>
      </c>
      <c r="E46" s="231">
        <f t="shared" si="7"/>
        <v>42390</v>
      </c>
      <c r="F46" s="231">
        <f t="shared" si="8"/>
        <v>42391</v>
      </c>
      <c r="G46" s="231">
        <f>D46+7</f>
        <v>42396</v>
      </c>
      <c r="H46" s="231">
        <f>D46+8</f>
        <v>42397</v>
      </c>
      <c r="I46" s="231"/>
      <c r="J46" s="231"/>
      <c r="K46" s="284" t="s">
        <v>36</v>
      </c>
      <c r="L46" s="284"/>
      <c r="M46" s="284" t="s">
        <v>36</v>
      </c>
      <c r="N46" s="231">
        <f>D46+18</f>
        <v>42407</v>
      </c>
    </row>
    <row r="47" spans="1:15" s="10" customFormat="1" ht="25.5" hidden="1" customHeight="1">
      <c r="A47" s="1102" t="s">
        <v>598</v>
      </c>
      <c r="B47" s="1102"/>
      <c r="C47" s="232" t="s">
        <v>620</v>
      </c>
      <c r="D47" s="231">
        <f t="shared" si="0"/>
        <v>42396</v>
      </c>
      <c r="E47" s="231">
        <f>D47+1</f>
        <v>42397</v>
      </c>
      <c r="F47" s="231">
        <f>D47+2</f>
        <v>42398</v>
      </c>
      <c r="G47" s="231">
        <f>D47+7</f>
        <v>42403</v>
      </c>
      <c r="H47" s="231">
        <f>D47+8</f>
        <v>42404</v>
      </c>
      <c r="I47" s="231"/>
      <c r="J47" s="231"/>
      <c r="K47" s="284" t="s">
        <v>36</v>
      </c>
      <c r="L47" s="284"/>
      <c r="M47" s="284" t="s">
        <v>36</v>
      </c>
      <c r="N47" s="284" t="s">
        <v>36</v>
      </c>
    </row>
    <row r="48" spans="1:15" s="10" customFormat="1" ht="25.5" hidden="1" customHeight="1">
      <c r="A48" s="1102" t="s">
        <v>53</v>
      </c>
      <c r="B48" s="1102"/>
      <c r="C48" s="232" t="s">
        <v>620</v>
      </c>
      <c r="D48" s="231">
        <f t="shared" si="0"/>
        <v>42403</v>
      </c>
      <c r="E48" s="231">
        <f>D48+1</f>
        <v>42404</v>
      </c>
      <c r="F48" s="231">
        <f>D48+2</f>
        <v>42405</v>
      </c>
      <c r="G48" s="284" t="s">
        <v>36</v>
      </c>
      <c r="H48" s="284" t="s">
        <v>36</v>
      </c>
      <c r="I48" s="284"/>
      <c r="J48" s="284"/>
      <c r="K48" s="284" t="s">
        <v>36</v>
      </c>
      <c r="L48" s="284"/>
      <c r="M48" s="284" t="s">
        <v>36</v>
      </c>
      <c r="N48" s="284" t="s">
        <v>36</v>
      </c>
    </row>
    <row r="49" spans="1:14" s="10" customFormat="1" ht="25.5" hidden="1" customHeight="1">
      <c r="A49" s="1102" t="s">
        <v>553</v>
      </c>
      <c r="B49" s="1102"/>
      <c r="C49" s="232" t="s">
        <v>620</v>
      </c>
      <c r="D49" s="231">
        <v>42407</v>
      </c>
      <c r="E49" s="284" t="s">
        <v>36</v>
      </c>
      <c r="F49" s="284" t="s">
        <v>36</v>
      </c>
      <c r="G49" s="231">
        <v>42410</v>
      </c>
      <c r="H49" s="231">
        <v>42411</v>
      </c>
      <c r="I49" s="231"/>
      <c r="J49" s="231"/>
      <c r="K49" s="231">
        <v>42417</v>
      </c>
      <c r="L49" s="231"/>
      <c r="M49" s="231">
        <v>42419</v>
      </c>
      <c r="N49" s="231">
        <v>42421</v>
      </c>
    </row>
    <row r="50" spans="1:14" s="10" customFormat="1" ht="25.5" hidden="1" customHeight="1">
      <c r="A50" s="167"/>
      <c r="B50" s="167"/>
      <c r="C50" s="233"/>
      <c r="D50" s="30"/>
      <c r="E50" s="30"/>
      <c r="F50" s="30"/>
      <c r="G50" s="30"/>
      <c r="H50" s="30"/>
      <c r="I50" s="30"/>
      <c r="J50" s="30"/>
      <c r="K50" s="292"/>
      <c r="L50" s="292"/>
      <c r="M50" s="292"/>
      <c r="N50" s="292"/>
    </row>
    <row r="51" spans="1:14" s="10" customFormat="1" ht="25.5" hidden="1" customHeight="1">
      <c r="A51" s="296" t="s">
        <v>630</v>
      </c>
      <c r="B51" s="167"/>
      <c r="C51" s="233"/>
      <c r="D51" s="30"/>
      <c r="E51" s="30"/>
      <c r="F51" s="30"/>
      <c r="G51" s="30"/>
      <c r="H51" s="30"/>
      <c r="I51" s="30"/>
      <c r="J51" s="30"/>
      <c r="K51" s="292"/>
      <c r="L51" s="292"/>
      <c r="M51" s="292"/>
      <c r="N51" s="292"/>
    </row>
    <row r="52" spans="1:14" s="10" customFormat="1" ht="25.5" hidden="1" customHeight="1">
      <c r="A52" s="167"/>
      <c r="B52" s="167"/>
      <c r="C52" s="233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</row>
    <row r="53" spans="1:14" s="10" customFormat="1" ht="25.5" hidden="1" customHeight="1">
      <c r="A53" s="1104" t="s">
        <v>0</v>
      </c>
      <c r="B53" s="1104"/>
      <c r="C53" s="1104" t="s">
        <v>6</v>
      </c>
      <c r="D53" s="1104" t="s">
        <v>396</v>
      </c>
      <c r="E53" s="228" t="s">
        <v>575</v>
      </c>
      <c r="F53" s="228" t="s">
        <v>206</v>
      </c>
      <c r="G53" s="228" t="s">
        <v>576</v>
      </c>
      <c r="H53" s="228" t="s">
        <v>229</v>
      </c>
      <c r="I53" s="228"/>
      <c r="J53" s="228"/>
      <c r="K53" s="228" t="s">
        <v>100</v>
      </c>
      <c r="L53" s="228" t="s">
        <v>118</v>
      </c>
    </row>
    <row r="54" spans="1:14" s="10" customFormat="1" ht="25.5" hidden="1" customHeight="1">
      <c r="A54" s="1104"/>
      <c r="B54" s="1104"/>
      <c r="C54" s="1104"/>
      <c r="D54" s="1104"/>
      <c r="E54" s="229" t="s">
        <v>577</v>
      </c>
      <c r="F54" s="229" t="s">
        <v>171</v>
      </c>
      <c r="G54" s="229" t="s">
        <v>577</v>
      </c>
      <c r="H54" s="229" t="s">
        <v>125</v>
      </c>
      <c r="I54" s="229"/>
      <c r="J54" s="229"/>
      <c r="K54" s="229" t="s">
        <v>132</v>
      </c>
      <c r="L54" s="229" t="s">
        <v>134</v>
      </c>
    </row>
    <row r="55" spans="1:14" s="295" customFormat="1" ht="25.5" hidden="1" customHeight="1">
      <c r="A55" s="1104"/>
      <c r="B55" s="1104"/>
      <c r="C55" s="1104"/>
      <c r="D55" s="1104"/>
      <c r="E55" s="230" t="s">
        <v>591</v>
      </c>
      <c r="F55" s="230" t="s">
        <v>17</v>
      </c>
      <c r="G55" s="230" t="s">
        <v>187</v>
      </c>
      <c r="H55" s="230" t="s">
        <v>208</v>
      </c>
      <c r="I55" s="230"/>
      <c r="J55" s="230"/>
      <c r="K55" s="230" t="s">
        <v>479</v>
      </c>
      <c r="L55" s="230" t="s">
        <v>162</v>
      </c>
    </row>
    <row r="56" spans="1:14" s="10" customFormat="1" ht="25.5" hidden="1" customHeight="1">
      <c r="A56" s="1102" t="s">
        <v>619</v>
      </c>
      <c r="B56" s="1102"/>
      <c r="C56" s="232" t="s">
        <v>620</v>
      </c>
      <c r="D56" s="231">
        <v>42410</v>
      </c>
      <c r="E56" s="231">
        <f>D56+1</f>
        <v>42411</v>
      </c>
      <c r="F56" s="231">
        <f>D56+3</f>
        <v>42413</v>
      </c>
      <c r="G56" s="231">
        <f>D56+8</f>
        <v>42418</v>
      </c>
      <c r="H56" s="307" t="s">
        <v>36</v>
      </c>
      <c r="I56" s="307"/>
      <c r="J56" s="307"/>
      <c r="K56" s="307" t="s">
        <v>36</v>
      </c>
      <c r="L56" s="307" t="s">
        <v>36</v>
      </c>
    </row>
    <row r="57" spans="1:14" s="10" customFormat="1" ht="25.5" hidden="1" customHeight="1">
      <c r="A57" s="1103" t="s">
        <v>191</v>
      </c>
      <c r="B57" s="1103"/>
      <c r="C57" s="293"/>
      <c r="D57" s="294">
        <f t="shared" si="0"/>
        <v>42417</v>
      </c>
      <c r="E57" s="294"/>
      <c r="F57" s="294"/>
      <c r="G57" s="294"/>
      <c r="H57" s="294"/>
      <c r="I57" s="294"/>
      <c r="J57" s="294"/>
      <c r="K57" s="294"/>
      <c r="L57" s="294"/>
    </row>
    <row r="58" spans="1:14" s="10" customFormat="1" ht="25.5" hidden="1" customHeight="1">
      <c r="A58" s="1103" t="s">
        <v>191</v>
      </c>
      <c r="B58" s="1103"/>
      <c r="C58" s="293"/>
      <c r="D58" s="294">
        <f t="shared" si="0"/>
        <v>42424</v>
      </c>
      <c r="E58" s="294"/>
      <c r="F58" s="294"/>
      <c r="G58" s="294"/>
      <c r="H58" s="294"/>
      <c r="I58" s="294"/>
      <c r="J58" s="294"/>
      <c r="K58" s="294"/>
      <c r="L58" s="294"/>
    </row>
    <row r="59" spans="1:14" s="10" customFormat="1" ht="25.5" hidden="1" customHeight="1">
      <c r="A59" s="1103" t="s">
        <v>191</v>
      </c>
      <c r="B59" s="1103"/>
      <c r="C59" s="293"/>
      <c r="D59" s="294">
        <f t="shared" si="0"/>
        <v>42431</v>
      </c>
      <c r="E59" s="294"/>
      <c r="F59" s="294"/>
      <c r="G59" s="294"/>
      <c r="H59" s="294"/>
      <c r="I59" s="294"/>
      <c r="J59" s="294"/>
      <c r="K59" s="294"/>
      <c r="L59" s="294"/>
    </row>
    <row r="60" spans="1:14" s="10" customFormat="1" ht="25.5" hidden="1" customHeight="1">
      <c r="A60" s="1106" t="s">
        <v>589</v>
      </c>
      <c r="B60" s="1107"/>
      <c r="C60" s="232" t="s">
        <v>627</v>
      </c>
      <c r="D60" s="231">
        <f t="shared" si="0"/>
        <v>42438</v>
      </c>
      <c r="E60" s="231">
        <f t="shared" ref="E60:E67" si="9">D60+1</f>
        <v>42439</v>
      </c>
      <c r="F60" s="231">
        <f t="shared" ref="F60:F67" si="10">D60+3</f>
        <v>42441</v>
      </c>
      <c r="G60" s="231">
        <f t="shared" ref="G60:G67" si="11">D60+8</f>
        <v>42446</v>
      </c>
      <c r="H60" s="231">
        <f t="shared" ref="H60:H67" si="12">D60+9</f>
        <v>42447</v>
      </c>
      <c r="I60" s="231"/>
      <c r="J60" s="231"/>
      <c r="K60" s="231">
        <f t="shared" ref="K60:K67" si="13">D60+13</f>
        <v>42451</v>
      </c>
      <c r="L60" s="231">
        <f>D60+14</f>
        <v>42452</v>
      </c>
    </row>
    <row r="61" spans="1:14" s="10" customFormat="1" ht="25.5" hidden="1" customHeight="1">
      <c r="A61" s="1108" t="s">
        <v>232</v>
      </c>
      <c r="B61" s="1108"/>
      <c r="C61" s="310" t="s">
        <v>624</v>
      </c>
      <c r="D61" s="231">
        <f t="shared" si="0"/>
        <v>42445</v>
      </c>
      <c r="E61" s="231">
        <f t="shared" si="9"/>
        <v>42446</v>
      </c>
      <c r="F61" s="231">
        <f>D61+3</f>
        <v>42448</v>
      </c>
      <c r="G61" s="321" t="s">
        <v>36</v>
      </c>
      <c r="H61" s="321" t="s">
        <v>36</v>
      </c>
      <c r="I61" s="321"/>
      <c r="J61" s="321"/>
      <c r="K61" s="321" t="s">
        <v>36</v>
      </c>
      <c r="L61" s="321" t="s">
        <v>36</v>
      </c>
    </row>
    <row r="62" spans="1:14" s="10" customFormat="1" ht="25.5" hidden="1" customHeight="1">
      <c r="A62" s="1108" t="s">
        <v>641</v>
      </c>
      <c r="B62" s="1108"/>
      <c r="C62" s="310" t="s">
        <v>628</v>
      </c>
      <c r="D62" s="231">
        <f t="shared" si="0"/>
        <v>42452</v>
      </c>
      <c r="E62" s="231">
        <f t="shared" si="9"/>
        <v>42453</v>
      </c>
      <c r="F62" s="231">
        <f t="shared" si="10"/>
        <v>42455</v>
      </c>
      <c r="G62" s="231">
        <f t="shared" si="11"/>
        <v>42460</v>
      </c>
      <c r="H62" s="231">
        <f t="shared" si="12"/>
        <v>42461</v>
      </c>
      <c r="I62" s="231"/>
      <c r="J62" s="231"/>
      <c r="K62" s="231">
        <f t="shared" si="13"/>
        <v>42465</v>
      </c>
      <c r="L62" s="231"/>
      <c r="M62" s="231">
        <f t="shared" ref="M62:M67" si="14">D62+14</f>
        <v>42466</v>
      </c>
    </row>
    <row r="63" spans="1:14" s="10" customFormat="1" ht="25.5" hidden="1" customHeight="1">
      <c r="A63" s="1102" t="s">
        <v>589</v>
      </c>
      <c r="B63" s="1102"/>
      <c r="C63" s="232" t="s">
        <v>628</v>
      </c>
      <c r="D63" s="231">
        <f t="shared" si="0"/>
        <v>42459</v>
      </c>
      <c r="E63" s="231">
        <f t="shared" si="9"/>
        <v>42460</v>
      </c>
      <c r="F63" s="231">
        <f t="shared" si="10"/>
        <v>42462</v>
      </c>
      <c r="G63" s="231">
        <f t="shared" si="11"/>
        <v>42467</v>
      </c>
      <c r="H63" s="231">
        <f t="shared" si="12"/>
        <v>42468</v>
      </c>
      <c r="I63" s="231"/>
      <c r="J63" s="231"/>
      <c r="K63" s="231">
        <f t="shared" si="13"/>
        <v>42472</v>
      </c>
      <c r="L63" s="231"/>
      <c r="M63" s="231">
        <f t="shared" si="14"/>
        <v>42473</v>
      </c>
    </row>
    <row r="64" spans="1:14" s="10" customFormat="1" ht="25.5" hidden="1" customHeight="1">
      <c r="A64" s="1102" t="s">
        <v>232</v>
      </c>
      <c r="B64" s="1102"/>
      <c r="C64" s="232" t="s">
        <v>627</v>
      </c>
      <c r="D64" s="231">
        <f t="shared" si="0"/>
        <v>42466</v>
      </c>
      <c r="E64" s="231">
        <f t="shared" si="9"/>
        <v>42467</v>
      </c>
      <c r="F64" s="231">
        <f t="shared" si="10"/>
        <v>42469</v>
      </c>
      <c r="G64" s="231">
        <f t="shared" si="11"/>
        <v>42474</v>
      </c>
      <c r="H64" s="231">
        <f t="shared" si="12"/>
        <v>42475</v>
      </c>
      <c r="I64" s="231"/>
      <c r="J64" s="231"/>
      <c r="K64" s="231">
        <f t="shared" si="13"/>
        <v>42479</v>
      </c>
      <c r="L64" s="231"/>
      <c r="M64" s="231">
        <f t="shared" si="14"/>
        <v>42480</v>
      </c>
    </row>
    <row r="65" spans="1:13" s="10" customFormat="1" ht="25.5" hidden="1" customHeight="1">
      <c r="A65" s="1102" t="s">
        <v>641</v>
      </c>
      <c r="B65" s="1102"/>
      <c r="C65" s="232" t="s">
        <v>639</v>
      </c>
      <c r="D65" s="231">
        <f t="shared" si="0"/>
        <v>42473</v>
      </c>
      <c r="E65" s="231">
        <f t="shared" si="9"/>
        <v>42474</v>
      </c>
      <c r="F65" s="231">
        <f t="shared" si="10"/>
        <v>42476</v>
      </c>
      <c r="G65" s="231">
        <f t="shared" si="11"/>
        <v>42481</v>
      </c>
      <c r="H65" s="231">
        <f t="shared" si="12"/>
        <v>42482</v>
      </c>
      <c r="I65" s="231"/>
      <c r="J65" s="231"/>
      <c r="K65" s="231">
        <f t="shared" si="13"/>
        <v>42486</v>
      </c>
      <c r="L65" s="231"/>
      <c r="M65" s="231">
        <f t="shared" si="14"/>
        <v>42487</v>
      </c>
    </row>
    <row r="66" spans="1:13" s="10" customFormat="1" ht="25.5" hidden="1" customHeight="1">
      <c r="A66" s="1106"/>
      <c r="B66" s="1107"/>
      <c r="C66" s="232"/>
      <c r="D66" s="231">
        <f t="shared" si="0"/>
        <v>42480</v>
      </c>
      <c r="E66" s="231">
        <f t="shared" si="9"/>
        <v>42481</v>
      </c>
      <c r="F66" s="231">
        <f t="shared" si="10"/>
        <v>42483</v>
      </c>
      <c r="G66" s="231">
        <f t="shared" si="11"/>
        <v>42488</v>
      </c>
      <c r="H66" s="231">
        <f t="shared" si="12"/>
        <v>42489</v>
      </c>
      <c r="I66" s="231"/>
      <c r="J66" s="231"/>
      <c r="K66" s="231">
        <f t="shared" si="13"/>
        <v>42493</v>
      </c>
      <c r="L66" s="231"/>
      <c r="M66" s="231">
        <f t="shared" si="14"/>
        <v>42494</v>
      </c>
    </row>
    <row r="67" spans="1:13" s="10" customFormat="1" ht="25.5" hidden="1" customHeight="1">
      <c r="A67" s="1106"/>
      <c r="B67" s="1107"/>
      <c r="C67" s="232"/>
      <c r="D67" s="231">
        <f t="shared" si="0"/>
        <v>42487</v>
      </c>
      <c r="E67" s="231">
        <f t="shared" si="9"/>
        <v>42488</v>
      </c>
      <c r="F67" s="231">
        <f t="shared" si="10"/>
        <v>42490</v>
      </c>
      <c r="G67" s="231">
        <f t="shared" si="11"/>
        <v>42495</v>
      </c>
      <c r="H67" s="231">
        <f t="shared" si="12"/>
        <v>42496</v>
      </c>
      <c r="I67" s="231"/>
      <c r="J67" s="231"/>
      <c r="K67" s="231">
        <f t="shared" si="13"/>
        <v>42500</v>
      </c>
      <c r="L67" s="231"/>
      <c r="M67" s="231">
        <f t="shared" si="14"/>
        <v>42501</v>
      </c>
    </row>
    <row r="68" spans="1:13" s="10" customFormat="1" ht="25.5" hidden="1" customHeight="1">
      <c r="A68" s="167"/>
      <c r="B68" s="167"/>
      <c r="C68" s="233"/>
      <c r="D68" s="30"/>
      <c r="E68" s="30"/>
      <c r="F68" s="30"/>
      <c r="G68" s="30"/>
      <c r="H68" s="30"/>
      <c r="I68" s="30"/>
      <c r="J68" s="30"/>
      <c r="K68" s="30"/>
      <c r="L68" s="30"/>
      <c r="M68" s="30"/>
    </row>
    <row r="69" spans="1:13" s="10" customFormat="1" ht="25.5" hidden="1" customHeight="1">
      <c r="A69" s="167"/>
      <c r="B69" s="167"/>
      <c r="C69" s="233"/>
      <c r="D69" s="30"/>
      <c r="E69" s="30"/>
      <c r="F69" s="30"/>
      <c r="G69" s="30"/>
      <c r="H69" s="30"/>
      <c r="I69" s="30"/>
      <c r="J69" s="30"/>
      <c r="K69" s="30"/>
      <c r="L69" s="30"/>
      <c r="M69" s="30"/>
    </row>
    <row r="70" spans="1:13" s="10" customFormat="1" ht="25.5" hidden="1" customHeight="1">
      <c r="A70" s="276"/>
      <c r="B70" s="167"/>
      <c r="C70" s="233"/>
      <c r="D70" s="30"/>
      <c r="E70" s="30"/>
      <c r="F70" s="30"/>
      <c r="G70" s="30"/>
      <c r="H70" s="30"/>
      <c r="I70" s="30"/>
      <c r="J70" s="30"/>
      <c r="K70" s="30"/>
      <c r="L70" s="30"/>
      <c r="M70" s="30"/>
    </row>
    <row r="71" spans="1:13" s="10" customFormat="1" ht="25.5" hidden="1" customHeight="1">
      <c r="A71" s="167"/>
      <c r="B71" s="167"/>
      <c r="C71" s="233"/>
      <c r="D71" s="30"/>
      <c r="E71" s="30"/>
      <c r="F71" s="30"/>
      <c r="G71" s="30"/>
      <c r="H71" s="30"/>
      <c r="I71" s="30"/>
      <c r="J71" s="30"/>
      <c r="K71" s="30"/>
      <c r="L71" s="30"/>
      <c r="M71" s="30"/>
    </row>
    <row r="72" spans="1:13" s="10" customFormat="1" ht="25.5" hidden="1" customHeight="1">
      <c r="A72" s="1101" t="s">
        <v>0</v>
      </c>
      <c r="B72" s="1101"/>
      <c r="C72" s="1101" t="s">
        <v>6</v>
      </c>
      <c r="D72" s="1101" t="s">
        <v>396</v>
      </c>
      <c r="E72" s="323" t="s">
        <v>575</v>
      </c>
      <c r="F72" s="323" t="s">
        <v>206</v>
      </c>
      <c r="G72" s="323" t="s">
        <v>576</v>
      </c>
      <c r="H72" s="323" t="s">
        <v>229</v>
      </c>
      <c r="I72" s="323" t="s">
        <v>161</v>
      </c>
      <c r="J72" s="323" t="s">
        <v>604</v>
      </c>
      <c r="K72" s="323" t="s">
        <v>100</v>
      </c>
      <c r="L72" s="323" t="s">
        <v>643</v>
      </c>
      <c r="M72" s="323" t="s">
        <v>118</v>
      </c>
    </row>
    <row r="73" spans="1:13" s="10" customFormat="1" ht="25.5" hidden="1" customHeight="1">
      <c r="A73" s="1101"/>
      <c r="B73" s="1101"/>
      <c r="C73" s="1101"/>
      <c r="D73" s="1101"/>
      <c r="E73" s="324" t="s">
        <v>577</v>
      </c>
      <c r="F73" s="324" t="s">
        <v>171</v>
      </c>
      <c r="G73" s="324" t="s">
        <v>577</v>
      </c>
      <c r="H73" s="324" t="s">
        <v>125</v>
      </c>
      <c r="I73" s="324" t="s">
        <v>577</v>
      </c>
      <c r="J73" s="324" t="s">
        <v>171</v>
      </c>
      <c r="K73" s="324" t="s">
        <v>132</v>
      </c>
      <c r="L73" s="324" t="s">
        <v>134</v>
      </c>
      <c r="M73" s="324" t="s">
        <v>577</v>
      </c>
    </row>
    <row r="74" spans="1:13" s="295" customFormat="1" ht="25.5" hidden="1" customHeight="1">
      <c r="A74" s="1101"/>
      <c r="B74" s="1101"/>
      <c r="C74" s="1101"/>
      <c r="D74" s="1101"/>
      <c r="E74" s="325" t="s">
        <v>591</v>
      </c>
      <c r="F74" s="325" t="s">
        <v>17</v>
      </c>
      <c r="G74" s="325" t="s">
        <v>187</v>
      </c>
      <c r="H74" s="325" t="s">
        <v>208</v>
      </c>
      <c r="I74" s="325" t="s">
        <v>173</v>
      </c>
      <c r="J74" s="325"/>
      <c r="K74" s="325" t="s">
        <v>479</v>
      </c>
      <c r="L74" s="325" t="s">
        <v>162</v>
      </c>
      <c r="M74" s="325" t="s">
        <v>173</v>
      </c>
    </row>
    <row r="75" spans="1:13" s="10" customFormat="1" ht="25.5" hidden="1" customHeight="1">
      <c r="A75" s="1096" t="s">
        <v>619</v>
      </c>
      <c r="B75" s="1096"/>
      <c r="C75" s="326" t="s">
        <v>620</v>
      </c>
      <c r="D75" s="327">
        <v>42410</v>
      </c>
      <c r="E75" s="327">
        <f>D75+1</f>
        <v>42411</v>
      </c>
      <c r="F75" s="327">
        <f>D75+3</f>
        <v>42413</v>
      </c>
      <c r="G75" s="327">
        <f>D75+8</f>
        <v>42418</v>
      </c>
      <c r="H75" s="328" t="s">
        <v>36</v>
      </c>
      <c r="I75" s="328"/>
      <c r="J75" s="328" t="s">
        <v>36</v>
      </c>
      <c r="K75" s="328" t="s">
        <v>36</v>
      </c>
      <c r="L75" s="328"/>
      <c r="M75" s="328" t="s">
        <v>36</v>
      </c>
    </row>
    <row r="76" spans="1:13" s="10" customFormat="1" ht="25.5" hidden="1" customHeight="1">
      <c r="A76" s="1097" t="s">
        <v>191</v>
      </c>
      <c r="B76" s="1097"/>
      <c r="C76" s="329"/>
      <c r="D76" s="330">
        <f t="shared" ref="D76:D106" si="15">D75+7</f>
        <v>42417</v>
      </c>
      <c r="E76" s="330"/>
      <c r="F76" s="330"/>
      <c r="G76" s="330"/>
      <c r="H76" s="330"/>
      <c r="I76" s="330"/>
      <c r="J76" s="330"/>
      <c r="K76" s="330"/>
      <c r="L76" s="330"/>
      <c r="M76" s="330"/>
    </row>
    <row r="77" spans="1:13" s="10" customFormat="1" ht="25.5" hidden="1" customHeight="1">
      <c r="A77" s="1097" t="s">
        <v>191</v>
      </c>
      <c r="B77" s="1097"/>
      <c r="C77" s="329"/>
      <c r="D77" s="330">
        <f t="shared" si="15"/>
        <v>42424</v>
      </c>
      <c r="E77" s="330"/>
      <c r="F77" s="330"/>
      <c r="G77" s="330"/>
      <c r="H77" s="330"/>
      <c r="I77" s="330"/>
      <c r="J77" s="330"/>
      <c r="K77" s="330"/>
      <c r="L77" s="330"/>
      <c r="M77" s="330"/>
    </row>
    <row r="78" spans="1:13" s="10" customFormat="1" ht="25.5" hidden="1" customHeight="1">
      <c r="A78" s="1097" t="s">
        <v>191</v>
      </c>
      <c r="B78" s="1097"/>
      <c r="C78" s="329"/>
      <c r="D78" s="330">
        <f t="shared" si="15"/>
        <v>42431</v>
      </c>
      <c r="E78" s="330"/>
      <c r="F78" s="330"/>
      <c r="G78" s="330"/>
      <c r="H78" s="330"/>
      <c r="I78" s="330"/>
      <c r="J78" s="330"/>
      <c r="K78" s="330"/>
      <c r="L78" s="330"/>
      <c r="M78" s="330"/>
    </row>
    <row r="79" spans="1:13" s="10" customFormat="1" ht="25.5" hidden="1" customHeight="1">
      <c r="A79" s="1098" t="s">
        <v>589</v>
      </c>
      <c r="B79" s="1099"/>
      <c r="C79" s="326" t="s">
        <v>627</v>
      </c>
      <c r="D79" s="327">
        <f t="shared" si="15"/>
        <v>42438</v>
      </c>
      <c r="E79" s="327">
        <f>D79+1</f>
        <v>42439</v>
      </c>
      <c r="F79" s="327">
        <f>D79+3</f>
        <v>42441</v>
      </c>
      <c r="G79" s="327">
        <f>D79+8</f>
        <v>42446</v>
      </c>
      <c r="H79" s="327">
        <f>D79+9</f>
        <v>42447</v>
      </c>
      <c r="I79" s="327"/>
      <c r="J79" s="327">
        <f>E79+9</f>
        <v>42448</v>
      </c>
      <c r="K79" s="327">
        <f>D79+13</f>
        <v>42451</v>
      </c>
      <c r="L79" s="327"/>
      <c r="M79" s="327">
        <f>D79+14</f>
        <v>42452</v>
      </c>
    </row>
    <row r="80" spans="1:13" s="10" customFormat="1" ht="25.5" hidden="1" customHeight="1">
      <c r="A80" s="1096" t="s">
        <v>232</v>
      </c>
      <c r="B80" s="1096"/>
      <c r="C80" s="326" t="s">
        <v>623</v>
      </c>
      <c r="D80" s="327">
        <f t="shared" si="15"/>
        <v>42445</v>
      </c>
      <c r="E80" s="327">
        <f>D80+1</f>
        <v>42446</v>
      </c>
      <c r="F80" s="327">
        <f>D80+3</f>
        <v>42448</v>
      </c>
      <c r="G80" s="327">
        <f>D80+8</f>
        <v>42453</v>
      </c>
      <c r="H80" s="327">
        <f>D80+9</f>
        <v>42454</v>
      </c>
      <c r="I80" s="327"/>
      <c r="J80" s="327">
        <f>E80+9</f>
        <v>42455</v>
      </c>
      <c r="K80" s="327">
        <f>D80+13</f>
        <v>42458</v>
      </c>
      <c r="L80" s="327"/>
      <c r="M80" s="327">
        <f>D80+14</f>
        <v>42459</v>
      </c>
    </row>
    <row r="81" spans="1:13" s="10" customFormat="1" ht="25.5" hidden="1" customHeight="1">
      <c r="A81" s="1100" t="s">
        <v>641</v>
      </c>
      <c r="B81" s="1100"/>
      <c r="C81" s="332" t="s">
        <v>628</v>
      </c>
      <c r="D81" s="335">
        <f t="shared" si="15"/>
        <v>42452</v>
      </c>
      <c r="E81" s="327">
        <f>D81+1</f>
        <v>42453</v>
      </c>
      <c r="F81" s="327">
        <f>D81+3</f>
        <v>42455</v>
      </c>
      <c r="G81" s="327">
        <f>D81+8</f>
        <v>42460</v>
      </c>
      <c r="H81" s="327">
        <f>D81+9</f>
        <v>42461</v>
      </c>
      <c r="I81" s="327"/>
      <c r="J81" s="327"/>
      <c r="K81" s="330" t="s">
        <v>36</v>
      </c>
      <c r="L81" s="330" t="s">
        <v>36</v>
      </c>
      <c r="M81" s="330" t="s">
        <v>36</v>
      </c>
    </row>
    <row r="82" spans="1:13" s="10" customFormat="1" ht="25.5" hidden="1" customHeight="1">
      <c r="A82" s="1094" t="s">
        <v>589</v>
      </c>
      <c r="B82" s="1094"/>
      <c r="C82" s="333" t="s">
        <v>628</v>
      </c>
      <c r="D82" s="335">
        <f t="shared" si="15"/>
        <v>42459</v>
      </c>
      <c r="E82" s="327">
        <f>D82+1</f>
        <v>42460</v>
      </c>
      <c r="F82" s="327">
        <f>D82+3</f>
        <v>42462</v>
      </c>
      <c r="G82" s="327">
        <f>D82+8</f>
        <v>42467</v>
      </c>
      <c r="H82" s="331" t="s">
        <v>36</v>
      </c>
      <c r="I82" s="331"/>
      <c r="J82" s="327"/>
      <c r="K82" s="327">
        <f>D82+13</f>
        <v>42472</v>
      </c>
      <c r="L82" s="327">
        <f>D82+14</f>
        <v>42473</v>
      </c>
      <c r="M82" s="327">
        <f>D82+15</f>
        <v>42474</v>
      </c>
    </row>
    <row r="83" spans="1:13" s="10" customFormat="1" ht="25.5" hidden="1" customHeight="1">
      <c r="A83" s="1095" t="s">
        <v>662</v>
      </c>
      <c r="B83" s="1095"/>
      <c r="C83" s="334" t="s">
        <v>638</v>
      </c>
      <c r="D83" s="335">
        <f t="shared" si="15"/>
        <v>42466</v>
      </c>
      <c r="E83" s="327">
        <f>D83+1</f>
        <v>42467</v>
      </c>
      <c r="F83" s="327">
        <f>D83+3</f>
        <v>42469</v>
      </c>
      <c r="G83" s="331" t="s">
        <v>36</v>
      </c>
      <c r="H83" s="331" t="s">
        <v>36</v>
      </c>
      <c r="I83" s="331">
        <f>D83+15</f>
        <v>42481</v>
      </c>
      <c r="J83" s="327"/>
      <c r="K83" s="331" t="s">
        <v>36</v>
      </c>
      <c r="L83" s="331" t="s">
        <v>36</v>
      </c>
      <c r="M83" s="331" t="s">
        <v>36</v>
      </c>
    </row>
    <row r="84" spans="1:13" s="10" customFormat="1" ht="25.5" hidden="1" customHeight="1">
      <c r="A84" s="1100" t="s">
        <v>666</v>
      </c>
      <c r="B84" s="1100"/>
      <c r="C84" s="332" t="s">
        <v>667</v>
      </c>
      <c r="D84" s="335">
        <f t="shared" si="15"/>
        <v>42473</v>
      </c>
      <c r="E84" s="327" t="s">
        <v>36</v>
      </c>
      <c r="F84" s="327" t="s">
        <v>36</v>
      </c>
      <c r="G84" s="327" t="s">
        <v>36</v>
      </c>
      <c r="H84" s="327" t="s">
        <v>36</v>
      </c>
      <c r="I84" s="327"/>
      <c r="J84" s="327">
        <v>42445</v>
      </c>
      <c r="K84" s="327" t="s">
        <v>36</v>
      </c>
      <c r="L84" s="327" t="s">
        <v>36</v>
      </c>
      <c r="M84" s="327" t="s">
        <v>36</v>
      </c>
    </row>
    <row r="85" spans="1:13" s="10" customFormat="1" ht="25.5" hidden="1" customHeight="1">
      <c r="A85" s="1094" t="s">
        <v>589</v>
      </c>
      <c r="B85" s="1094"/>
      <c r="C85" s="333" t="s">
        <v>639</v>
      </c>
      <c r="D85" s="335">
        <f t="shared" si="15"/>
        <v>42480</v>
      </c>
      <c r="E85" s="327">
        <f t="shared" ref="E85:E92" si="16">D85+1</f>
        <v>42481</v>
      </c>
      <c r="F85" s="327">
        <f t="shared" ref="F85:F92" si="17">D85+3</f>
        <v>42483</v>
      </c>
      <c r="G85" s="327" t="s">
        <v>36</v>
      </c>
      <c r="H85" s="327" t="s">
        <v>36</v>
      </c>
      <c r="I85" s="327"/>
      <c r="J85" s="327"/>
      <c r="K85" s="327">
        <f t="shared" ref="K85:K92" si="18">D85+13</f>
        <v>42493</v>
      </c>
      <c r="L85" s="327">
        <f t="shared" ref="L85:L92" si="19">D85+14</f>
        <v>42494</v>
      </c>
      <c r="M85" s="327">
        <f t="shared" ref="M85:M92" si="20">D85+15</f>
        <v>42495</v>
      </c>
    </row>
    <row r="86" spans="1:13" s="10" customFormat="1" ht="25.5" hidden="1" customHeight="1">
      <c r="A86" s="1094" t="s">
        <v>603</v>
      </c>
      <c r="B86" s="1094"/>
      <c r="C86" s="333" t="s">
        <v>639</v>
      </c>
      <c r="D86" s="335">
        <f t="shared" si="15"/>
        <v>42487</v>
      </c>
      <c r="E86" s="327">
        <f t="shared" si="16"/>
        <v>42488</v>
      </c>
      <c r="F86" s="327">
        <f t="shared" si="17"/>
        <v>42490</v>
      </c>
      <c r="G86" s="327">
        <f t="shared" ref="G86:G92" si="21">D86+8</f>
        <v>42495</v>
      </c>
      <c r="H86" s="327">
        <f t="shared" ref="H86:H92" si="22">D86+9</f>
        <v>42496</v>
      </c>
      <c r="I86" s="327"/>
      <c r="J86" s="327"/>
      <c r="K86" s="327">
        <f t="shared" si="18"/>
        <v>42500</v>
      </c>
      <c r="L86" s="327">
        <f t="shared" si="19"/>
        <v>42501</v>
      </c>
      <c r="M86" s="327">
        <f t="shared" si="20"/>
        <v>42502</v>
      </c>
    </row>
    <row r="87" spans="1:13" s="10" customFormat="1" ht="25.5" hidden="1" customHeight="1">
      <c r="A87" s="1094" t="s">
        <v>33</v>
      </c>
      <c r="B87" s="1094"/>
      <c r="C87" s="333" t="s">
        <v>627</v>
      </c>
      <c r="D87" s="335">
        <f t="shared" si="15"/>
        <v>42494</v>
      </c>
      <c r="E87" s="327">
        <f t="shared" si="16"/>
        <v>42495</v>
      </c>
      <c r="F87" s="327">
        <f t="shared" si="17"/>
        <v>42497</v>
      </c>
      <c r="G87" s="327">
        <f t="shared" si="21"/>
        <v>42502</v>
      </c>
      <c r="H87" s="327">
        <f t="shared" si="22"/>
        <v>42503</v>
      </c>
      <c r="I87" s="327"/>
      <c r="J87" s="327"/>
      <c r="K87" s="327">
        <f t="shared" si="18"/>
        <v>42507</v>
      </c>
      <c r="L87" s="327">
        <f t="shared" si="19"/>
        <v>42508</v>
      </c>
      <c r="M87" s="327">
        <f t="shared" si="20"/>
        <v>42509</v>
      </c>
    </row>
    <row r="88" spans="1:13" s="10" customFormat="1" ht="25.5" hidden="1" customHeight="1">
      <c r="A88" s="1094" t="s">
        <v>589</v>
      </c>
      <c r="B88" s="1094"/>
      <c r="C88" s="333" t="s">
        <v>664</v>
      </c>
      <c r="D88" s="335">
        <f t="shared" si="15"/>
        <v>42501</v>
      </c>
      <c r="E88" s="327">
        <f t="shared" si="16"/>
        <v>42502</v>
      </c>
      <c r="F88" s="327">
        <f t="shared" si="17"/>
        <v>42504</v>
      </c>
      <c r="G88" s="327">
        <f t="shared" si="21"/>
        <v>42509</v>
      </c>
      <c r="H88" s="331" t="s">
        <v>36</v>
      </c>
      <c r="I88" s="327"/>
      <c r="J88" s="327"/>
      <c r="K88" s="327">
        <f t="shared" si="18"/>
        <v>42514</v>
      </c>
      <c r="L88" s="327">
        <f t="shared" si="19"/>
        <v>42515</v>
      </c>
      <c r="M88" s="327">
        <f t="shared" si="20"/>
        <v>42516</v>
      </c>
    </row>
    <row r="89" spans="1:13" s="10" customFormat="1" ht="25.5" hidden="1" customHeight="1">
      <c r="A89" s="1094" t="s">
        <v>603</v>
      </c>
      <c r="B89" s="1094"/>
      <c r="C89" s="333" t="s">
        <v>664</v>
      </c>
      <c r="D89" s="335">
        <f t="shared" si="15"/>
        <v>42508</v>
      </c>
      <c r="E89" s="327">
        <f t="shared" si="16"/>
        <v>42509</v>
      </c>
      <c r="F89" s="327">
        <f t="shared" si="17"/>
        <v>42511</v>
      </c>
      <c r="G89" s="327">
        <f t="shared" si="21"/>
        <v>42516</v>
      </c>
      <c r="H89" s="327">
        <f t="shared" si="22"/>
        <v>42517</v>
      </c>
      <c r="I89" s="327"/>
      <c r="J89" s="327"/>
      <c r="K89" s="327">
        <f t="shared" si="18"/>
        <v>42521</v>
      </c>
      <c r="L89" s="327">
        <f t="shared" si="19"/>
        <v>42522</v>
      </c>
      <c r="M89" s="327">
        <f t="shared" si="20"/>
        <v>42523</v>
      </c>
    </row>
    <row r="90" spans="1:13" s="10" customFormat="1" ht="25.5" hidden="1" customHeight="1">
      <c r="A90" s="1094" t="s">
        <v>33</v>
      </c>
      <c r="B90" s="1094"/>
      <c r="C90" s="333" t="s">
        <v>628</v>
      </c>
      <c r="D90" s="335">
        <f t="shared" si="15"/>
        <v>42515</v>
      </c>
      <c r="E90" s="327">
        <f t="shared" si="16"/>
        <v>42516</v>
      </c>
      <c r="F90" s="327">
        <f t="shared" si="17"/>
        <v>42518</v>
      </c>
      <c r="G90" s="327">
        <f t="shared" si="21"/>
        <v>42523</v>
      </c>
      <c r="H90" s="327">
        <f t="shared" si="22"/>
        <v>42524</v>
      </c>
      <c r="I90" s="327"/>
      <c r="J90" s="327"/>
      <c r="K90" s="327">
        <f t="shared" si="18"/>
        <v>42528</v>
      </c>
      <c r="L90" s="327">
        <f t="shared" si="19"/>
        <v>42529</v>
      </c>
      <c r="M90" s="327">
        <f t="shared" si="20"/>
        <v>42530</v>
      </c>
    </row>
    <row r="91" spans="1:13" s="10" customFormat="1" ht="25.5" hidden="1" customHeight="1">
      <c r="A91" s="1094" t="s">
        <v>589</v>
      </c>
      <c r="B91" s="1094"/>
      <c r="C91" s="333" t="s">
        <v>670</v>
      </c>
      <c r="D91" s="335">
        <f t="shared" si="15"/>
        <v>42522</v>
      </c>
      <c r="E91" s="327">
        <f t="shared" si="16"/>
        <v>42523</v>
      </c>
      <c r="F91" s="327">
        <f t="shared" si="17"/>
        <v>42525</v>
      </c>
      <c r="G91" s="327">
        <f t="shared" si="21"/>
        <v>42530</v>
      </c>
      <c r="H91" s="327">
        <f t="shared" si="22"/>
        <v>42531</v>
      </c>
      <c r="I91" s="327"/>
      <c r="J91" s="327"/>
      <c r="K91" s="327">
        <f>D91+13</f>
        <v>42535</v>
      </c>
      <c r="L91" s="327">
        <f>D91+14</f>
        <v>42536</v>
      </c>
      <c r="M91" s="327">
        <f>D91+15</f>
        <v>42537</v>
      </c>
    </row>
    <row r="92" spans="1:13" s="10" customFormat="1" ht="25.5" hidden="1" customHeight="1">
      <c r="A92" s="1094" t="s">
        <v>501</v>
      </c>
      <c r="B92" s="1094"/>
      <c r="C92" s="333" t="s">
        <v>664</v>
      </c>
      <c r="D92" s="335">
        <f t="shared" si="15"/>
        <v>42529</v>
      </c>
      <c r="E92" s="327">
        <f t="shared" si="16"/>
        <v>42530</v>
      </c>
      <c r="F92" s="327">
        <f t="shared" si="17"/>
        <v>42532</v>
      </c>
      <c r="G92" s="327">
        <f t="shared" si="21"/>
        <v>42537</v>
      </c>
      <c r="H92" s="327">
        <f t="shared" si="22"/>
        <v>42538</v>
      </c>
      <c r="I92" s="327"/>
      <c r="J92" s="327"/>
      <c r="K92" s="327">
        <f t="shared" si="18"/>
        <v>42542</v>
      </c>
      <c r="L92" s="327">
        <f t="shared" si="19"/>
        <v>42543</v>
      </c>
      <c r="M92" s="327">
        <f t="shared" si="20"/>
        <v>42544</v>
      </c>
    </row>
    <row r="93" spans="1:13" s="10" customFormat="1" ht="25.5" hidden="1" customHeight="1">
      <c r="A93" s="1094" t="s">
        <v>33</v>
      </c>
      <c r="B93" s="1094"/>
      <c r="C93" s="333" t="s">
        <v>639</v>
      </c>
      <c r="D93" s="335">
        <f t="shared" si="15"/>
        <v>42536</v>
      </c>
      <c r="E93" s="327">
        <f t="shared" ref="E93:E101" si="23">D93+1</f>
        <v>42537</v>
      </c>
      <c r="F93" s="327">
        <f t="shared" ref="F93:F101" si="24">D93+3</f>
        <v>42539</v>
      </c>
      <c r="G93" s="327">
        <f t="shared" ref="G93:G101" si="25">D93+8</f>
        <v>42544</v>
      </c>
      <c r="H93" s="331" t="s">
        <v>36</v>
      </c>
      <c r="I93" s="327"/>
      <c r="J93" s="327"/>
      <c r="K93" s="327">
        <f t="shared" ref="K93:K100" si="26">D93+13</f>
        <v>42549</v>
      </c>
      <c r="L93" s="327">
        <f t="shared" ref="L93:L100" si="27">D93+14</f>
        <v>42550</v>
      </c>
      <c r="M93" s="327">
        <f t="shared" ref="M93:M100" si="28">D93+15</f>
        <v>42551</v>
      </c>
    </row>
    <row r="94" spans="1:13" s="10" customFormat="1" ht="25.5" hidden="1" customHeight="1">
      <c r="A94" s="1094" t="s">
        <v>589</v>
      </c>
      <c r="B94" s="1094"/>
      <c r="C94" s="333" t="s">
        <v>685</v>
      </c>
      <c r="D94" s="335">
        <f t="shared" si="15"/>
        <v>42543</v>
      </c>
      <c r="E94" s="327">
        <f t="shared" si="23"/>
        <v>42544</v>
      </c>
      <c r="F94" s="327">
        <f t="shared" si="24"/>
        <v>42546</v>
      </c>
      <c r="G94" s="327">
        <f t="shared" si="25"/>
        <v>42551</v>
      </c>
      <c r="H94" s="331" t="s">
        <v>36</v>
      </c>
      <c r="I94" s="327"/>
      <c r="J94" s="327"/>
      <c r="K94" s="327">
        <f t="shared" si="26"/>
        <v>42556</v>
      </c>
      <c r="L94" s="327">
        <f t="shared" si="27"/>
        <v>42557</v>
      </c>
      <c r="M94" s="327">
        <f t="shared" si="28"/>
        <v>42558</v>
      </c>
    </row>
    <row r="95" spans="1:13" s="10" customFormat="1" ht="25.5" hidden="1" customHeight="1">
      <c r="A95" s="1094" t="s">
        <v>662</v>
      </c>
      <c r="B95" s="1094"/>
      <c r="C95" s="333" t="s">
        <v>670</v>
      </c>
      <c r="D95" s="335">
        <f t="shared" si="15"/>
        <v>42550</v>
      </c>
      <c r="E95" s="327">
        <f t="shared" si="23"/>
        <v>42551</v>
      </c>
      <c r="F95" s="327">
        <f t="shared" si="24"/>
        <v>42553</v>
      </c>
      <c r="G95" s="327">
        <f t="shared" si="25"/>
        <v>42558</v>
      </c>
      <c r="H95" s="331" t="s">
        <v>36</v>
      </c>
      <c r="I95" s="327"/>
      <c r="J95" s="327"/>
      <c r="K95" s="327">
        <f t="shared" si="26"/>
        <v>42563</v>
      </c>
      <c r="L95" s="327">
        <f t="shared" si="27"/>
        <v>42564</v>
      </c>
      <c r="M95" s="327">
        <f t="shared" si="28"/>
        <v>42565</v>
      </c>
    </row>
    <row r="96" spans="1:13" s="10" customFormat="1" ht="25.5" hidden="1" customHeight="1">
      <c r="A96" s="1094" t="s">
        <v>33</v>
      </c>
      <c r="B96" s="1094"/>
      <c r="C96" s="333" t="s">
        <v>664</v>
      </c>
      <c r="D96" s="335">
        <f t="shared" si="15"/>
        <v>42557</v>
      </c>
      <c r="E96" s="327">
        <f t="shared" si="23"/>
        <v>42558</v>
      </c>
      <c r="F96" s="327">
        <f t="shared" si="24"/>
        <v>42560</v>
      </c>
      <c r="G96" s="327">
        <f t="shared" si="25"/>
        <v>42565</v>
      </c>
      <c r="H96" s="331" t="s">
        <v>36</v>
      </c>
      <c r="I96" s="327"/>
      <c r="J96" s="327"/>
      <c r="K96" s="327">
        <f t="shared" si="26"/>
        <v>42570</v>
      </c>
      <c r="L96" s="327">
        <f t="shared" si="27"/>
        <v>42571</v>
      </c>
      <c r="M96" s="327">
        <f t="shared" si="28"/>
        <v>42572</v>
      </c>
    </row>
    <row r="97" spans="1:14" s="10" customFormat="1" ht="25.5" hidden="1" customHeight="1">
      <c r="A97" s="1094" t="s">
        <v>589</v>
      </c>
      <c r="B97" s="1094"/>
      <c r="C97" s="333" t="s">
        <v>692</v>
      </c>
      <c r="D97" s="335">
        <f t="shared" si="15"/>
        <v>42564</v>
      </c>
      <c r="E97" s="327">
        <f t="shared" si="23"/>
        <v>42565</v>
      </c>
      <c r="F97" s="327">
        <f t="shared" si="24"/>
        <v>42567</v>
      </c>
      <c r="G97" s="327">
        <f t="shared" si="25"/>
        <v>42572</v>
      </c>
      <c r="H97" s="331" t="s">
        <v>36</v>
      </c>
      <c r="I97" s="327"/>
      <c r="J97" s="327"/>
      <c r="K97" s="327">
        <f t="shared" si="26"/>
        <v>42577</v>
      </c>
      <c r="L97" s="327">
        <f t="shared" si="27"/>
        <v>42578</v>
      </c>
      <c r="M97" s="327">
        <f t="shared" si="28"/>
        <v>42579</v>
      </c>
    </row>
    <row r="98" spans="1:14" s="10" customFormat="1" ht="25.5" hidden="1" customHeight="1">
      <c r="A98" s="1094" t="s">
        <v>501</v>
      </c>
      <c r="B98" s="1094"/>
      <c r="C98" s="333" t="s">
        <v>685</v>
      </c>
      <c r="D98" s="335">
        <f t="shared" si="15"/>
        <v>42571</v>
      </c>
      <c r="E98" s="327">
        <f t="shared" si="23"/>
        <v>42572</v>
      </c>
      <c r="F98" s="327">
        <f t="shared" si="24"/>
        <v>42574</v>
      </c>
      <c r="G98" s="327">
        <f t="shared" si="25"/>
        <v>42579</v>
      </c>
      <c r="H98" s="331" t="s">
        <v>36</v>
      </c>
      <c r="I98" s="327"/>
      <c r="J98" s="327"/>
      <c r="K98" s="331" t="s">
        <v>36</v>
      </c>
      <c r="L98" s="327">
        <f t="shared" si="27"/>
        <v>42585</v>
      </c>
      <c r="M98" s="327">
        <f t="shared" si="28"/>
        <v>42586</v>
      </c>
    </row>
    <row r="99" spans="1:14" s="10" customFormat="1" ht="25.5" hidden="1" customHeight="1">
      <c r="A99" s="1094" t="s">
        <v>33</v>
      </c>
      <c r="B99" s="1094"/>
      <c r="C99" s="333" t="s">
        <v>670</v>
      </c>
      <c r="D99" s="335">
        <f t="shared" si="15"/>
        <v>42578</v>
      </c>
      <c r="E99" s="327">
        <f t="shared" si="23"/>
        <v>42579</v>
      </c>
      <c r="F99" s="327">
        <f t="shared" si="24"/>
        <v>42581</v>
      </c>
      <c r="G99" s="327">
        <f t="shared" si="25"/>
        <v>42586</v>
      </c>
      <c r="H99" s="327">
        <f t="shared" ref="H99:H106" si="29">D99+9</f>
        <v>42587</v>
      </c>
      <c r="I99" s="327"/>
      <c r="J99" s="327"/>
      <c r="K99" s="327">
        <f t="shared" si="26"/>
        <v>42591</v>
      </c>
      <c r="L99" s="327">
        <f t="shared" si="27"/>
        <v>42592</v>
      </c>
      <c r="M99" s="327">
        <f t="shared" si="28"/>
        <v>42593</v>
      </c>
    </row>
    <row r="100" spans="1:14" s="10" customFormat="1" ht="25.5" hidden="1" customHeight="1">
      <c r="A100" s="1094" t="s">
        <v>589</v>
      </c>
      <c r="B100" s="1094"/>
      <c r="C100" s="333" t="s">
        <v>683</v>
      </c>
      <c r="D100" s="335">
        <f t="shared" si="15"/>
        <v>42585</v>
      </c>
      <c r="E100" s="327">
        <f t="shared" si="23"/>
        <v>42586</v>
      </c>
      <c r="F100" s="327">
        <f t="shared" si="24"/>
        <v>42588</v>
      </c>
      <c r="G100" s="327">
        <f t="shared" si="25"/>
        <v>42593</v>
      </c>
      <c r="H100" s="327">
        <f t="shared" si="29"/>
        <v>42594</v>
      </c>
      <c r="I100" s="327"/>
      <c r="J100" s="327"/>
      <c r="K100" s="327">
        <f t="shared" si="26"/>
        <v>42598</v>
      </c>
      <c r="L100" s="327">
        <f t="shared" si="27"/>
        <v>42599</v>
      </c>
      <c r="M100" s="327">
        <f t="shared" si="28"/>
        <v>42600</v>
      </c>
    </row>
    <row r="101" spans="1:14" s="10" customFormat="1" ht="25.5" hidden="1" customHeight="1">
      <c r="A101" s="1095" t="s">
        <v>694</v>
      </c>
      <c r="B101" s="1095"/>
      <c r="C101" s="334" t="s">
        <v>703</v>
      </c>
      <c r="D101" s="348">
        <f t="shared" si="15"/>
        <v>42592</v>
      </c>
      <c r="E101" s="327">
        <f t="shared" si="23"/>
        <v>42593</v>
      </c>
      <c r="F101" s="327">
        <f t="shared" si="24"/>
        <v>42595</v>
      </c>
      <c r="G101" s="327">
        <f t="shared" si="25"/>
        <v>42600</v>
      </c>
      <c r="H101" s="327">
        <f t="shared" si="29"/>
        <v>42601</v>
      </c>
      <c r="I101" s="327"/>
      <c r="J101" s="327"/>
      <c r="K101" s="331" t="s">
        <v>36</v>
      </c>
      <c r="L101" s="331" t="s">
        <v>36</v>
      </c>
      <c r="M101" s="331" t="s">
        <v>36</v>
      </c>
    </row>
    <row r="102" spans="1:14" s="10" customFormat="1" ht="25.5" hidden="1" customHeight="1">
      <c r="A102" s="1095" t="s">
        <v>33</v>
      </c>
      <c r="B102" s="1095"/>
      <c r="C102" s="334" t="s">
        <v>672</v>
      </c>
      <c r="D102" s="348">
        <f t="shared" si="15"/>
        <v>42599</v>
      </c>
      <c r="E102" s="327">
        <f>D102+1</f>
        <v>42600</v>
      </c>
      <c r="F102" s="327">
        <f>D102+3</f>
        <v>42602</v>
      </c>
      <c r="G102" s="327">
        <f>D102+8</f>
        <v>42607</v>
      </c>
      <c r="H102" s="327">
        <f t="shared" si="29"/>
        <v>42608</v>
      </c>
      <c r="I102" s="327"/>
      <c r="J102" s="327"/>
      <c r="K102" s="327">
        <f>D102+13</f>
        <v>42612</v>
      </c>
      <c r="L102" s="327">
        <f>D102+14</f>
        <v>42613</v>
      </c>
      <c r="M102" s="327">
        <f>D102+15</f>
        <v>42614</v>
      </c>
    </row>
    <row r="103" spans="1:14" s="10" customFormat="1" ht="25.5" hidden="1" customHeight="1">
      <c r="A103" s="1095" t="s">
        <v>589</v>
      </c>
      <c r="B103" s="1095"/>
      <c r="C103" s="334" t="s">
        <v>684</v>
      </c>
      <c r="D103" s="348">
        <f t="shared" si="15"/>
        <v>42606</v>
      </c>
      <c r="E103" s="327">
        <f>D103+1</f>
        <v>42607</v>
      </c>
      <c r="F103" s="327">
        <f>D103+3</f>
        <v>42609</v>
      </c>
      <c r="G103" s="327">
        <f>D103+8</f>
        <v>42614</v>
      </c>
      <c r="H103" s="327">
        <f t="shared" si="29"/>
        <v>42615</v>
      </c>
      <c r="I103" s="327"/>
      <c r="J103" s="327"/>
      <c r="K103" s="327">
        <f>D103+13</f>
        <v>42619</v>
      </c>
      <c r="L103" s="327">
        <f>D103+14</f>
        <v>42620</v>
      </c>
      <c r="M103" s="327">
        <f>D103+15</f>
        <v>42621</v>
      </c>
    </row>
    <row r="104" spans="1:14" s="10" customFormat="1" ht="25.5" hidden="1" customHeight="1">
      <c r="A104" s="1095" t="s">
        <v>694</v>
      </c>
      <c r="B104" s="1095"/>
      <c r="C104" s="334" t="s">
        <v>704</v>
      </c>
      <c r="D104" s="348">
        <f t="shared" si="15"/>
        <v>42613</v>
      </c>
      <c r="E104" s="327">
        <f>D104+1</f>
        <v>42614</v>
      </c>
      <c r="F104" s="327">
        <f>D104+3</f>
        <v>42616</v>
      </c>
      <c r="G104" s="327">
        <f>D104+8</f>
        <v>42621</v>
      </c>
      <c r="H104" s="327">
        <f t="shared" si="29"/>
        <v>42622</v>
      </c>
      <c r="I104" s="327"/>
      <c r="J104" s="327"/>
      <c r="K104" s="327">
        <f>D104+13</f>
        <v>42626</v>
      </c>
      <c r="L104" s="327">
        <f>D104+14</f>
        <v>42627</v>
      </c>
      <c r="M104" s="327">
        <f>D104+15</f>
        <v>42628</v>
      </c>
    </row>
    <row r="105" spans="1:14" s="10" customFormat="1" ht="25.5" hidden="1" customHeight="1">
      <c r="A105" s="1095" t="s">
        <v>33</v>
      </c>
      <c r="B105" s="1095"/>
      <c r="C105" s="334" t="s">
        <v>673</v>
      </c>
      <c r="D105" s="348">
        <f t="shared" si="15"/>
        <v>42620</v>
      </c>
      <c r="E105" s="327">
        <f>D105+1</f>
        <v>42621</v>
      </c>
      <c r="F105" s="327">
        <f>D105+3</f>
        <v>42623</v>
      </c>
      <c r="G105" s="327">
        <f>D105+8</f>
        <v>42628</v>
      </c>
      <c r="H105" s="327">
        <f t="shared" si="29"/>
        <v>42629</v>
      </c>
      <c r="I105" s="327"/>
      <c r="J105" s="327"/>
      <c r="K105" s="327">
        <f>D105+13</f>
        <v>42633</v>
      </c>
      <c r="L105" s="327">
        <f>D105+14</f>
        <v>42634</v>
      </c>
      <c r="M105" s="327">
        <f>D105+15</f>
        <v>42635</v>
      </c>
    </row>
    <row r="106" spans="1:14" s="10" customFormat="1" ht="25.5" hidden="1" customHeight="1">
      <c r="A106" s="1095" t="s">
        <v>589</v>
      </c>
      <c r="B106" s="1095"/>
      <c r="C106" s="334" t="s">
        <v>693</v>
      </c>
      <c r="D106" s="348">
        <f t="shared" si="15"/>
        <v>42627</v>
      </c>
      <c r="E106" s="327">
        <f>D106+1</f>
        <v>42628</v>
      </c>
      <c r="F106" s="327">
        <f>D106+3</f>
        <v>42630</v>
      </c>
      <c r="G106" s="327">
        <f>D106+8</f>
        <v>42635</v>
      </c>
      <c r="H106" s="327">
        <f t="shared" si="29"/>
        <v>42636</v>
      </c>
      <c r="I106" s="327"/>
      <c r="J106" s="327"/>
      <c r="K106" s="327">
        <f>D106+13</f>
        <v>42640</v>
      </c>
      <c r="L106" s="327">
        <f>D106+14</f>
        <v>42641</v>
      </c>
      <c r="M106" s="327">
        <f>D106+15</f>
        <v>42642</v>
      </c>
    </row>
    <row r="107" spans="1:14" s="10" customFormat="1" ht="16.5" hidden="1">
      <c r="A107" s="167"/>
      <c r="B107" s="167"/>
      <c r="C107" s="233"/>
      <c r="D107" s="30"/>
      <c r="E107" s="30"/>
      <c r="F107" s="30"/>
      <c r="G107" s="30"/>
      <c r="H107" s="30"/>
      <c r="I107" s="30"/>
      <c r="J107" s="30"/>
      <c r="K107" s="30"/>
      <c r="L107" s="30"/>
      <c r="M107" s="30"/>
    </row>
    <row r="108" spans="1:14" ht="15.75" hidden="1">
      <c r="A108" s="844" t="s">
        <v>615</v>
      </c>
      <c r="B108" s="845"/>
      <c r="C108" s="845"/>
      <c r="D108" s="845"/>
      <c r="E108" s="845"/>
      <c r="F108" s="1110"/>
      <c r="G108" s="1110"/>
      <c r="H108" s="1110"/>
      <c r="I108" s="226"/>
      <c r="J108" s="226"/>
      <c r="K108" s="226"/>
      <c r="L108" s="226"/>
      <c r="M108" s="226"/>
      <c r="N108" s="226"/>
    </row>
    <row r="109" spans="1:14" ht="18.75" hidden="1">
      <c r="A109" s="64" t="s">
        <v>595</v>
      </c>
      <c r="B109" s="65"/>
      <c r="C109" s="65"/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/>
    </row>
    <row r="110" spans="1:14" ht="18.75" hidden="1">
      <c r="A110" s="224" t="s">
        <v>594</v>
      </c>
      <c r="B110" s="225"/>
      <c r="C110" s="225"/>
      <c r="D110" s="225"/>
      <c r="E110" s="225"/>
      <c r="F110" s="225"/>
      <c r="G110" s="225"/>
      <c r="H110" s="225"/>
      <c r="I110" s="65"/>
      <c r="J110" s="65"/>
      <c r="K110" s="65"/>
      <c r="L110" s="65"/>
      <c r="M110" s="65"/>
      <c r="N110" s="65"/>
    </row>
    <row r="111" spans="1:14" s="10" customFormat="1" ht="25.5" hidden="1" customHeight="1">
      <c r="A111" s="276" t="s">
        <v>705</v>
      </c>
      <c r="B111" s="167"/>
      <c r="C111" s="233"/>
      <c r="D111" s="30"/>
      <c r="E111" s="30"/>
      <c r="F111" s="30"/>
      <c r="G111" s="30"/>
      <c r="H111" s="30"/>
      <c r="I111" s="30"/>
      <c r="J111" s="30"/>
      <c r="K111" s="30"/>
      <c r="L111" s="30"/>
      <c r="M111" s="30"/>
    </row>
    <row r="112" spans="1:14" s="10" customFormat="1" ht="25.5" customHeight="1">
      <c r="A112" s="167"/>
      <c r="B112" s="167"/>
      <c r="C112" s="233"/>
      <c r="D112" s="30"/>
      <c r="E112" s="30"/>
      <c r="F112" s="30"/>
      <c r="G112" s="30"/>
      <c r="H112" s="30"/>
      <c r="I112" s="30"/>
      <c r="J112" s="30"/>
      <c r="K112" s="30"/>
      <c r="L112" s="30"/>
      <c r="M112" s="30"/>
    </row>
    <row r="113" spans="1:11" s="10" customFormat="1" ht="25.5" customHeight="1">
      <c r="A113" s="1101" t="s">
        <v>0</v>
      </c>
      <c r="B113" s="1101"/>
      <c r="C113" s="1101" t="s">
        <v>6</v>
      </c>
      <c r="D113" s="1101" t="s">
        <v>131</v>
      </c>
      <c r="E113" s="323" t="s">
        <v>205</v>
      </c>
      <c r="F113" s="323" t="s">
        <v>206</v>
      </c>
      <c r="G113" s="323" t="s">
        <v>576</v>
      </c>
      <c r="H113" s="323" t="s">
        <v>229</v>
      </c>
      <c r="I113" s="323" t="s">
        <v>100</v>
      </c>
      <c r="J113" s="323" t="s">
        <v>100</v>
      </c>
      <c r="K113" s="323" t="s">
        <v>118</v>
      </c>
    </row>
    <row r="114" spans="1:11" s="10" customFormat="1" ht="25.5" customHeight="1">
      <c r="A114" s="1101"/>
      <c r="B114" s="1101"/>
      <c r="C114" s="1101"/>
      <c r="D114" s="1101"/>
      <c r="E114" s="324" t="s">
        <v>577</v>
      </c>
      <c r="F114" s="324" t="s">
        <v>171</v>
      </c>
      <c r="G114" s="324" t="s">
        <v>134</v>
      </c>
      <c r="H114" s="324" t="s">
        <v>577</v>
      </c>
      <c r="I114" s="324" t="s">
        <v>130</v>
      </c>
      <c r="J114" s="324"/>
      <c r="K114" s="324" t="s">
        <v>134</v>
      </c>
    </row>
    <row r="115" spans="1:11" s="295" customFormat="1" ht="25.5" customHeight="1">
      <c r="A115" s="1101"/>
      <c r="B115" s="1101"/>
      <c r="C115" s="1101"/>
      <c r="D115" s="1101"/>
      <c r="E115" s="325" t="s">
        <v>706</v>
      </c>
      <c r="F115" s="325" t="s">
        <v>707</v>
      </c>
      <c r="G115" s="325" t="s">
        <v>708</v>
      </c>
      <c r="H115" s="325" t="s">
        <v>91</v>
      </c>
      <c r="I115" s="325" t="s">
        <v>162</v>
      </c>
      <c r="J115" s="325"/>
      <c r="K115" s="325" t="s">
        <v>709</v>
      </c>
    </row>
    <row r="116" spans="1:11" s="10" customFormat="1" ht="25.5" hidden="1" customHeight="1">
      <c r="A116" s="1096" t="s">
        <v>619</v>
      </c>
      <c r="B116" s="1096"/>
      <c r="C116" s="326" t="s">
        <v>620</v>
      </c>
      <c r="D116" s="327">
        <v>42410</v>
      </c>
      <c r="E116" s="327"/>
      <c r="F116" s="327"/>
      <c r="G116" s="327"/>
      <c r="H116" s="328"/>
      <c r="I116" s="328"/>
      <c r="J116" s="328"/>
      <c r="K116" s="328"/>
    </row>
    <row r="117" spans="1:11" s="10" customFormat="1" ht="25.5" hidden="1" customHeight="1">
      <c r="A117" s="1097" t="s">
        <v>191</v>
      </c>
      <c r="B117" s="1097"/>
      <c r="C117" s="329"/>
      <c r="D117" s="330">
        <f t="shared" ref="D117:D138" si="30">D116+7</f>
        <v>42417</v>
      </c>
      <c r="E117" s="330"/>
      <c r="F117" s="330"/>
      <c r="G117" s="330"/>
      <c r="H117" s="330"/>
      <c r="I117" s="330"/>
      <c r="J117" s="330"/>
      <c r="K117" s="330"/>
    </row>
    <row r="118" spans="1:11" s="10" customFormat="1" ht="25.5" hidden="1" customHeight="1">
      <c r="A118" s="1097" t="s">
        <v>191</v>
      </c>
      <c r="B118" s="1097"/>
      <c r="C118" s="329"/>
      <c r="D118" s="330">
        <f t="shared" si="30"/>
        <v>42424</v>
      </c>
      <c r="E118" s="330"/>
      <c r="F118" s="330"/>
      <c r="G118" s="330"/>
      <c r="H118" s="330"/>
      <c r="I118" s="330"/>
      <c r="J118" s="330"/>
      <c r="K118" s="330"/>
    </row>
    <row r="119" spans="1:11" s="10" customFormat="1" ht="25.5" hidden="1" customHeight="1">
      <c r="A119" s="1097" t="s">
        <v>191</v>
      </c>
      <c r="B119" s="1097"/>
      <c r="C119" s="329"/>
      <c r="D119" s="330">
        <f t="shared" si="30"/>
        <v>42431</v>
      </c>
      <c r="E119" s="330"/>
      <c r="F119" s="330"/>
      <c r="G119" s="330"/>
      <c r="H119" s="330"/>
      <c r="I119" s="330"/>
      <c r="J119" s="330"/>
      <c r="K119" s="330"/>
    </row>
    <row r="120" spans="1:11" s="10" customFormat="1" ht="25.5" hidden="1" customHeight="1">
      <c r="A120" s="1098" t="s">
        <v>589</v>
      </c>
      <c r="B120" s="1099"/>
      <c r="C120" s="326" t="s">
        <v>627</v>
      </c>
      <c r="D120" s="327">
        <f t="shared" si="30"/>
        <v>42438</v>
      </c>
      <c r="E120" s="327"/>
      <c r="F120" s="327"/>
      <c r="G120" s="327"/>
      <c r="H120" s="327"/>
      <c r="I120" s="327"/>
      <c r="J120" s="327"/>
      <c r="K120" s="327"/>
    </row>
    <row r="121" spans="1:11" s="10" customFormat="1" ht="25.5" hidden="1" customHeight="1">
      <c r="A121" s="1096" t="s">
        <v>232</v>
      </c>
      <c r="B121" s="1096"/>
      <c r="C121" s="326" t="s">
        <v>623</v>
      </c>
      <c r="D121" s="327">
        <f t="shared" si="30"/>
        <v>42445</v>
      </c>
      <c r="E121" s="327"/>
      <c r="F121" s="327"/>
      <c r="G121" s="327"/>
      <c r="H121" s="327"/>
      <c r="I121" s="327"/>
      <c r="J121" s="327"/>
      <c r="K121" s="327"/>
    </row>
    <row r="122" spans="1:11" s="10" customFormat="1" ht="25.5" hidden="1" customHeight="1">
      <c r="A122" s="1100" t="s">
        <v>641</v>
      </c>
      <c r="B122" s="1100"/>
      <c r="C122" s="332" t="s">
        <v>628</v>
      </c>
      <c r="D122" s="335">
        <f t="shared" si="30"/>
        <v>42452</v>
      </c>
      <c r="E122" s="327"/>
      <c r="F122" s="327"/>
      <c r="G122" s="327"/>
      <c r="H122" s="327"/>
      <c r="I122" s="327"/>
      <c r="J122" s="330"/>
      <c r="K122" s="330"/>
    </row>
    <row r="123" spans="1:11" s="10" customFormat="1" ht="25.5" hidden="1" customHeight="1">
      <c r="A123" s="1094" t="s">
        <v>589</v>
      </c>
      <c r="B123" s="1094"/>
      <c r="C123" s="333" t="s">
        <v>628</v>
      </c>
      <c r="D123" s="335">
        <f t="shared" si="30"/>
        <v>42459</v>
      </c>
      <c r="E123" s="327"/>
      <c r="F123" s="327"/>
      <c r="G123" s="327"/>
      <c r="H123" s="331"/>
      <c r="I123" s="327"/>
      <c r="J123" s="327"/>
      <c r="K123" s="327"/>
    </row>
    <row r="124" spans="1:11" s="10" customFormat="1" ht="25.5" hidden="1" customHeight="1">
      <c r="A124" s="1095" t="s">
        <v>662</v>
      </c>
      <c r="B124" s="1095"/>
      <c r="C124" s="334" t="s">
        <v>638</v>
      </c>
      <c r="D124" s="335">
        <f t="shared" si="30"/>
        <v>42466</v>
      </c>
      <c r="E124" s="327"/>
      <c r="F124" s="327"/>
      <c r="G124" s="331"/>
      <c r="H124" s="331"/>
      <c r="I124" s="327"/>
      <c r="J124" s="331"/>
      <c r="K124" s="331"/>
    </row>
    <row r="125" spans="1:11" s="10" customFormat="1" ht="25.5" hidden="1" customHeight="1">
      <c r="A125" s="1100" t="s">
        <v>666</v>
      </c>
      <c r="B125" s="1100"/>
      <c r="C125" s="332" t="s">
        <v>667</v>
      </c>
      <c r="D125" s="335">
        <f t="shared" si="30"/>
        <v>42473</v>
      </c>
      <c r="E125" s="327"/>
      <c r="F125" s="327"/>
      <c r="G125" s="327"/>
      <c r="H125" s="327"/>
      <c r="I125" s="327"/>
      <c r="J125" s="327"/>
      <c r="K125" s="327"/>
    </row>
    <row r="126" spans="1:11" s="10" customFormat="1" ht="25.5" hidden="1" customHeight="1">
      <c r="A126" s="1094" t="s">
        <v>589</v>
      </c>
      <c r="B126" s="1094"/>
      <c r="C126" s="333" t="s">
        <v>639</v>
      </c>
      <c r="D126" s="335">
        <f t="shared" si="30"/>
        <v>42480</v>
      </c>
      <c r="E126" s="327"/>
      <c r="F126" s="327"/>
      <c r="G126" s="327"/>
      <c r="H126" s="327"/>
      <c r="I126" s="327"/>
      <c r="J126" s="327"/>
      <c r="K126" s="327"/>
    </row>
    <row r="127" spans="1:11" s="10" customFormat="1" ht="25.5" hidden="1" customHeight="1">
      <c r="A127" s="1094" t="s">
        <v>603</v>
      </c>
      <c r="B127" s="1094"/>
      <c r="C127" s="333" t="s">
        <v>639</v>
      </c>
      <c r="D127" s="335">
        <f t="shared" si="30"/>
        <v>42487</v>
      </c>
      <c r="E127" s="327"/>
      <c r="F127" s="327"/>
      <c r="G127" s="327"/>
      <c r="H127" s="327"/>
      <c r="I127" s="327"/>
      <c r="J127" s="327"/>
      <c r="K127" s="327"/>
    </row>
    <row r="128" spans="1:11" s="10" customFormat="1" ht="25.5" hidden="1" customHeight="1">
      <c r="A128" s="1094" t="s">
        <v>33</v>
      </c>
      <c r="B128" s="1094"/>
      <c r="C128" s="333" t="s">
        <v>627</v>
      </c>
      <c r="D128" s="335">
        <f t="shared" si="30"/>
        <v>42494</v>
      </c>
      <c r="E128" s="327"/>
      <c r="F128" s="327"/>
      <c r="G128" s="327"/>
      <c r="H128" s="327"/>
      <c r="I128" s="327"/>
      <c r="J128" s="327"/>
      <c r="K128" s="327"/>
    </row>
    <row r="129" spans="1:11" s="10" customFormat="1" ht="25.5" hidden="1" customHeight="1">
      <c r="A129" s="1094" t="s">
        <v>589</v>
      </c>
      <c r="B129" s="1094"/>
      <c r="C129" s="333" t="s">
        <v>664</v>
      </c>
      <c r="D129" s="335">
        <f t="shared" si="30"/>
        <v>42501</v>
      </c>
      <c r="E129" s="327"/>
      <c r="F129" s="327"/>
      <c r="G129" s="327"/>
      <c r="H129" s="331"/>
      <c r="I129" s="327"/>
      <c r="J129" s="327"/>
      <c r="K129" s="327"/>
    </row>
    <row r="130" spans="1:11" s="10" customFormat="1" ht="25.5" hidden="1" customHeight="1">
      <c r="A130" s="1094" t="s">
        <v>603</v>
      </c>
      <c r="B130" s="1094"/>
      <c r="C130" s="333" t="s">
        <v>664</v>
      </c>
      <c r="D130" s="335">
        <f t="shared" si="30"/>
        <v>42508</v>
      </c>
      <c r="E130" s="327"/>
      <c r="F130" s="327"/>
      <c r="G130" s="327"/>
      <c r="H130" s="327"/>
      <c r="I130" s="327"/>
      <c r="J130" s="327"/>
      <c r="K130" s="327"/>
    </row>
    <row r="131" spans="1:11" s="10" customFormat="1" ht="25.5" hidden="1" customHeight="1">
      <c r="A131" s="1094" t="s">
        <v>33</v>
      </c>
      <c r="B131" s="1094"/>
      <c r="C131" s="333" t="s">
        <v>628</v>
      </c>
      <c r="D131" s="335">
        <f t="shared" si="30"/>
        <v>42515</v>
      </c>
      <c r="E131" s="327"/>
      <c r="F131" s="327"/>
      <c r="G131" s="327"/>
      <c r="H131" s="327"/>
      <c r="I131" s="327"/>
      <c r="J131" s="327"/>
      <c r="K131" s="327"/>
    </row>
    <row r="132" spans="1:11" s="10" customFormat="1" ht="25.5" hidden="1" customHeight="1">
      <c r="A132" s="1094" t="s">
        <v>589</v>
      </c>
      <c r="B132" s="1094"/>
      <c r="C132" s="333" t="s">
        <v>670</v>
      </c>
      <c r="D132" s="335">
        <f t="shared" si="30"/>
        <v>42522</v>
      </c>
      <c r="E132" s="327"/>
      <c r="F132" s="327"/>
      <c r="G132" s="327"/>
      <c r="H132" s="327"/>
      <c r="I132" s="327"/>
      <c r="J132" s="327"/>
      <c r="K132" s="327"/>
    </row>
    <row r="133" spans="1:11" s="10" customFormat="1" ht="25.5" hidden="1" customHeight="1">
      <c r="A133" s="1094" t="s">
        <v>501</v>
      </c>
      <c r="B133" s="1094"/>
      <c r="C133" s="333" t="s">
        <v>664</v>
      </c>
      <c r="D133" s="335">
        <f t="shared" si="30"/>
        <v>42529</v>
      </c>
      <c r="E133" s="327"/>
      <c r="F133" s="327"/>
      <c r="G133" s="327"/>
      <c r="H133" s="327"/>
      <c r="I133" s="327"/>
      <c r="J133" s="327"/>
      <c r="K133" s="327"/>
    </row>
    <row r="134" spans="1:11" s="10" customFormat="1" ht="25.5" hidden="1" customHeight="1">
      <c r="A134" s="1094" t="s">
        <v>33</v>
      </c>
      <c r="B134" s="1094"/>
      <c r="C134" s="333" t="s">
        <v>639</v>
      </c>
      <c r="D134" s="335">
        <f t="shared" si="30"/>
        <v>42536</v>
      </c>
      <c r="E134" s="327"/>
      <c r="F134" s="327"/>
      <c r="G134" s="327"/>
      <c r="H134" s="331"/>
      <c r="I134" s="327"/>
      <c r="J134" s="327"/>
      <c r="K134" s="327"/>
    </row>
    <row r="135" spans="1:11" s="10" customFormat="1" ht="25.5" hidden="1" customHeight="1">
      <c r="A135" s="1094" t="s">
        <v>589</v>
      </c>
      <c r="B135" s="1094"/>
      <c r="C135" s="333" t="s">
        <v>685</v>
      </c>
      <c r="D135" s="335">
        <f t="shared" si="30"/>
        <v>42543</v>
      </c>
      <c r="E135" s="327"/>
      <c r="F135" s="327"/>
      <c r="G135" s="327"/>
      <c r="H135" s="331"/>
      <c r="I135" s="327"/>
      <c r="J135" s="327"/>
      <c r="K135" s="327"/>
    </row>
    <row r="136" spans="1:11" s="10" customFormat="1" ht="25.5" hidden="1" customHeight="1">
      <c r="A136" s="1094" t="s">
        <v>662</v>
      </c>
      <c r="B136" s="1094"/>
      <c r="C136" s="333" t="s">
        <v>670</v>
      </c>
      <c r="D136" s="335">
        <f t="shared" si="30"/>
        <v>42550</v>
      </c>
      <c r="E136" s="327"/>
      <c r="F136" s="327"/>
      <c r="G136" s="327"/>
      <c r="H136" s="331"/>
      <c r="I136" s="327"/>
      <c r="J136" s="327"/>
      <c r="K136" s="327"/>
    </row>
    <row r="137" spans="1:11" s="10" customFormat="1" ht="25.5" hidden="1" customHeight="1">
      <c r="A137" s="1094" t="s">
        <v>33</v>
      </c>
      <c r="B137" s="1094"/>
      <c r="C137" s="333" t="s">
        <v>664</v>
      </c>
      <c r="D137" s="335">
        <f t="shared" si="30"/>
        <v>42557</v>
      </c>
      <c r="E137" s="327"/>
      <c r="F137" s="327"/>
      <c r="G137" s="327"/>
      <c r="H137" s="331"/>
      <c r="I137" s="327"/>
      <c r="J137" s="327"/>
      <c r="K137" s="327"/>
    </row>
    <row r="138" spans="1:11" s="10" customFormat="1" ht="25.5" hidden="1" customHeight="1">
      <c r="A138" s="1094" t="s">
        <v>589</v>
      </c>
      <c r="B138" s="1094"/>
      <c r="C138" s="333" t="s">
        <v>692</v>
      </c>
      <c r="D138" s="335">
        <f t="shared" si="30"/>
        <v>42564</v>
      </c>
      <c r="E138" s="327"/>
      <c r="F138" s="327"/>
      <c r="G138" s="327"/>
      <c r="H138" s="331"/>
      <c r="I138" s="327"/>
      <c r="J138" s="327"/>
      <c r="K138" s="327"/>
    </row>
    <row r="139" spans="1:11" s="10" customFormat="1" ht="25.5" hidden="1" customHeight="1">
      <c r="A139" s="1094" t="s">
        <v>33</v>
      </c>
      <c r="B139" s="1094"/>
      <c r="C139" s="333" t="s">
        <v>672</v>
      </c>
      <c r="D139" s="335">
        <v>42598</v>
      </c>
      <c r="E139" s="327">
        <f>D139+2</f>
        <v>42600</v>
      </c>
      <c r="F139" s="327">
        <f t="shared" ref="F139:F144" si="31">D139+4</f>
        <v>42602</v>
      </c>
      <c r="G139" s="327">
        <f>D139+9</f>
        <v>42607</v>
      </c>
      <c r="H139" s="327">
        <f>D139+10</f>
        <v>42608</v>
      </c>
      <c r="I139" s="327">
        <f>D139+14</f>
        <v>42612</v>
      </c>
      <c r="J139" s="331"/>
      <c r="K139" s="327">
        <f>D139+16</f>
        <v>42614</v>
      </c>
    </row>
    <row r="140" spans="1:11" s="10" customFormat="1" ht="25.5" hidden="1" customHeight="1">
      <c r="A140" s="1094" t="s">
        <v>589</v>
      </c>
      <c r="B140" s="1094"/>
      <c r="C140" s="333" t="s">
        <v>684</v>
      </c>
      <c r="D140" s="335">
        <f>D139+7</f>
        <v>42605</v>
      </c>
      <c r="E140" s="327">
        <f>E139+7</f>
        <v>42607</v>
      </c>
      <c r="F140" s="327">
        <f t="shared" si="31"/>
        <v>42609</v>
      </c>
      <c r="G140" s="327">
        <f t="shared" ref="G140:G147" si="32">D140+9</f>
        <v>42614</v>
      </c>
      <c r="H140" s="327">
        <f>D140+10</f>
        <v>42615</v>
      </c>
      <c r="I140" s="327">
        <f>D140+14</f>
        <v>42619</v>
      </c>
      <c r="J140" s="327"/>
      <c r="K140" s="327">
        <f>D140+16</f>
        <v>42621</v>
      </c>
    </row>
    <row r="141" spans="1:11" s="10" customFormat="1" ht="25.5" hidden="1" customHeight="1">
      <c r="A141" s="1094" t="s">
        <v>716</v>
      </c>
      <c r="B141" s="1094"/>
      <c r="C141" s="333" t="s">
        <v>704</v>
      </c>
      <c r="D141" s="335">
        <f t="shared" ref="D141:D147" si="33">D140+7</f>
        <v>42612</v>
      </c>
      <c r="E141" s="327" t="s">
        <v>36</v>
      </c>
      <c r="F141" s="327">
        <f t="shared" si="31"/>
        <v>42616</v>
      </c>
      <c r="G141" s="327">
        <f t="shared" si="32"/>
        <v>42621</v>
      </c>
      <c r="H141" s="327">
        <f>D141+10</f>
        <v>42622</v>
      </c>
      <c r="I141" s="327">
        <f>D141+14</f>
        <v>42626</v>
      </c>
      <c r="J141" s="327"/>
      <c r="K141" s="327">
        <f>D141+16</f>
        <v>42628</v>
      </c>
    </row>
    <row r="142" spans="1:11" s="10" customFormat="1" ht="25.5" hidden="1" customHeight="1">
      <c r="A142" s="1095" t="s">
        <v>33</v>
      </c>
      <c r="B142" s="1095"/>
      <c r="C142" s="334" t="s">
        <v>673</v>
      </c>
      <c r="D142" s="335">
        <f t="shared" si="33"/>
        <v>42619</v>
      </c>
      <c r="E142" s="327">
        <f>E140+14</f>
        <v>42621</v>
      </c>
      <c r="F142" s="327">
        <f t="shared" si="31"/>
        <v>42623</v>
      </c>
      <c r="G142" s="327">
        <f t="shared" si="32"/>
        <v>42628</v>
      </c>
      <c r="H142" s="327">
        <f>D142+10</f>
        <v>42629</v>
      </c>
      <c r="I142" s="331">
        <v>42638</v>
      </c>
      <c r="J142" s="331"/>
      <c r="K142" s="331">
        <v>42637</v>
      </c>
    </row>
    <row r="143" spans="1:11" s="10" customFormat="1" ht="25.5" hidden="1" customHeight="1">
      <c r="A143" s="1095" t="s">
        <v>589</v>
      </c>
      <c r="B143" s="1095"/>
      <c r="C143" s="334" t="s">
        <v>693</v>
      </c>
      <c r="D143" s="335">
        <f t="shared" si="33"/>
        <v>42626</v>
      </c>
      <c r="E143" s="327">
        <f>E142+7</f>
        <v>42628</v>
      </c>
      <c r="F143" s="327">
        <f t="shared" si="31"/>
        <v>42630</v>
      </c>
      <c r="G143" s="327">
        <f t="shared" si="32"/>
        <v>42635</v>
      </c>
      <c r="H143" s="327">
        <f>D143+10</f>
        <v>42636</v>
      </c>
      <c r="I143" s="331">
        <v>42645</v>
      </c>
      <c r="J143" s="331"/>
      <c r="K143" s="331">
        <v>42644</v>
      </c>
    </row>
    <row r="144" spans="1:11" s="10" customFormat="1" ht="25.5" hidden="1" customHeight="1">
      <c r="A144" s="1094" t="s">
        <v>553</v>
      </c>
      <c r="B144" s="1094"/>
      <c r="C144" s="333" t="s">
        <v>723</v>
      </c>
      <c r="D144" s="335">
        <f t="shared" si="33"/>
        <v>42633</v>
      </c>
      <c r="E144" s="327">
        <f>E143+7</f>
        <v>42635</v>
      </c>
      <c r="F144" s="327">
        <f t="shared" si="31"/>
        <v>42637</v>
      </c>
      <c r="G144" s="327">
        <f t="shared" si="32"/>
        <v>42642</v>
      </c>
      <c r="H144" s="327" t="s">
        <v>36</v>
      </c>
      <c r="I144" s="327" t="s">
        <v>36</v>
      </c>
      <c r="J144" s="327"/>
      <c r="K144" s="327">
        <v>42646</v>
      </c>
    </row>
    <row r="145" spans="1:11" s="10" customFormat="1" ht="25.5" hidden="1" customHeight="1">
      <c r="A145" s="1094"/>
      <c r="B145" s="1094"/>
      <c r="C145" s="333"/>
      <c r="D145" s="335">
        <f t="shared" si="33"/>
        <v>42640</v>
      </c>
      <c r="E145" s="327">
        <f>E144+7</f>
        <v>42642</v>
      </c>
      <c r="F145" s="327"/>
      <c r="G145" s="327">
        <f t="shared" si="32"/>
        <v>42649</v>
      </c>
      <c r="H145" s="327"/>
      <c r="I145" s="327"/>
      <c r="J145" s="327"/>
      <c r="K145" s="327"/>
    </row>
    <row r="146" spans="1:11" s="10" customFormat="1" ht="25.5" hidden="1" customHeight="1">
      <c r="A146" s="1094"/>
      <c r="B146" s="1094"/>
      <c r="C146" s="333"/>
      <c r="D146" s="335">
        <f t="shared" si="33"/>
        <v>42647</v>
      </c>
      <c r="E146" s="327">
        <f>E145+7</f>
        <v>42649</v>
      </c>
      <c r="F146" s="327"/>
      <c r="G146" s="327">
        <f t="shared" si="32"/>
        <v>42656</v>
      </c>
      <c r="H146" s="327"/>
      <c r="I146" s="327"/>
      <c r="J146" s="327"/>
      <c r="K146" s="327"/>
    </row>
    <row r="147" spans="1:11" s="10" customFormat="1" ht="25.5" hidden="1" customHeight="1">
      <c r="A147" s="1094"/>
      <c r="B147" s="1094"/>
      <c r="C147" s="333"/>
      <c r="D147" s="335">
        <f t="shared" si="33"/>
        <v>42654</v>
      </c>
      <c r="E147" s="327">
        <f>E146+7</f>
        <v>42656</v>
      </c>
      <c r="F147" s="354"/>
      <c r="G147" s="327">
        <f t="shared" si="32"/>
        <v>42663</v>
      </c>
      <c r="H147" s="354"/>
      <c r="I147" s="327"/>
      <c r="J147" s="327"/>
      <c r="K147" s="327"/>
    </row>
    <row r="148" spans="1:11" s="10" customFormat="1" ht="25.5" hidden="1" customHeight="1">
      <c r="A148" s="1094" t="s">
        <v>671</v>
      </c>
      <c r="B148" s="1094"/>
      <c r="C148" s="333" t="s">
        <v>703</v>
      </c>
      <c r="D148" s="335">
        <f>D144+7</f>
        <v>42640</v>
      </c>
      <c r="E148" s="331" t="s">
        <v>36</v>
      </c>
      <c r="F148" s="327">
        <f t="shared" ref="F148:F154" si="34">D148+4</f>
        <v>42644</v>
      </c>
      <c r="G148" s="327">
        <f t="shared" ref="G148:G154" si="35">D148+9</f>
        <v>42649</v>
      </c>
      <c r="H148" s="327">
        <f t="shared" ref="H148:H154" si="36">D148+10</f>
        <v>42650</v>
      </c>
      <c r="I148" s="331" t="s">
        <v>36</v>
      </c>
      <c r="J148" s="331"/>
      <c r="K148" s="331" t="s">
        <v>36</v>
      </c>
    </row>
    <row r="149" spans="1:11" s="10" customFormat="1" ht="25.5" hidden="1" customHeight="1">
      <c r="A149" s="1094" t="s">
        <v>109</v>
      </c>
      <c r="B149" s="1094"/>
      <c r="C149" s="333" t="s">
        <v>693</v>
      </c>
      <c r="D149" s="335">
        <f>D148+7</f>
        <v>42647</v>
      </c>
      <c r="E149" s="331" t="s">
        <v>36</v>
      </c>
      <c r="F149" s="327">
        <f t="shared" si="34"/>
        <v>42651</v>
      </c>
      <c r="G149" s="327">
        <f t="shared" si="35"/>
        <v>42656</v>
      </c>
      <c r="H149" s="327">
        <f t="shared" si="36"/>
        <v>42657</v>
      </c>
      <c r="I149" s="327">
        <f t="shared" ref="I149:I154" si="37">D149+14</f>
        <v>42661</v>
      </c>
      <c r="J149" s="327"/>
      <c r="K149" s="327">
        <f t="shared" ref="K149:K154" si="38">D149+16</f>
        <v>42663</v>
      </c>
    </row>
    <row r="150" spans="1:11" s="10" customFormat="1" ht="25.5" hidden="1" customHeight="1">
      <c r="A150" s="1094" t="s">
        <v>724</v>
      </c>
      <c r="B150" s="1094"/>
      <c r="C150" s="333"/>
      <c r="D150" s="335">
        <f>D149+7</f>
        <v>42654</v>
      </c>
      <c r="E150" s="327">
        <f>D150+2</f>
        <v>42656</v>
      </c>
      <c r="F150" s="327">
        <f t="shared" si="34"/>
        <v>42658</v>
      </c>
      <c r="G150" s="327">
        <f t="shared" si="35"/>
        <v>42663</v>
      </c>
      <c r="H150" s="327">
        <f t="shared" si="36"/>
        <v>42664</v>
      </c>
      <c r="I150" s="327">
        <f t="shared" si="37"/>
        <v>42668</v>
      </c>
      <c r="J150" s="327"/>
      <c r="K150" s="327">
        <f t="shared" si="38"/>
        <v>42670</v>
      </c>
    </row>
    <row r="151" spans="1:11" s="10" customFormat="1" ht="25.5" hidden="1" customHeight="1">
      <c r="A151" s="1094" t="s">
        <v>191</v>
      </c>
      <c r="B151" s="1094"/>
      <c r="C151" s="333"/>
      <c r="D151" s="335">
        <f>D149+7</f>
        <v>42654</v>
      </c>
      <c r="E151" s="327">
        <f>D151+2</f>
        <v>42656</v>
      </c>
      <c r="F151" s="327">
        <f t="shared" si="34"/>
        <v>42658</v>
      </c>
      <c r="G151" s="327">
        <f t="shared" si="35"/>
        <v>42663</v>
      </c>
      <c r="H151" s="327">
        <f t="shared" si="36"/>
        <v>42664</v>
      </c>
      <c r="I151" s="327">
        <f t="shared" si="37"/>
        <v>42668</v>
      </c>
      <c r="J151" s="327"/>
      <c r="K151" s="327">
        <f t="shared" si="38"/>
        <v>42670</v>
      </c>
    </row>
    <row r="152" spans="1:11" s="10" customFormat="1" ht="25.5" hidden="1" customHeight="1">
      <c r="A152" s="1094" t="s">
        <v>191</v>
      </c>
      <c r="B152" s="1094"/>
      <c r="C152" s="333"/>
      <c r="D152" s="335">
        <f t="shared" ref="D152:D164" si="39">D151+7</f>
        <v>42661</v>
      </c>
      <c r="E152" s="327">
        <f>D152+2</f>
        <v>42663</v>
      </c>
      <c r="F152" s="327">
        <f t="shared" si="34"/>
        <v>42665</v>
      </c>
      <c r="G152" s="327">
        <f t="shared" si="35"/>
        <v>42670</v>
      </c>
      <c r="H152" s="327">
        <f t="shared" si="36"/>
        <v>42671</v>
      </c>
      <c r="I152" s="327">
        <f t="shared" si="37"/>
        <v>42675</v>
      </c>
      <c r="J152" s="327"/>
      <c r="K152" s="327">
        <f t="shared" si="38"/>
        <v>42677</v>
      </c>
    </row>
    <row r="153" spans="1:11" s="10" customFormat="1" ht="25.5" hidden="1" customHeight="1">
      <c r="A153" s="1094" t="s">
        <v>109</v>
      </c>
      <c r="B153" s="1094"/>
      <c r="C153" s="333" t="s">
        <v>702</v>
      </c>
      <c r="D153" s="335">
        <f t="shared" si="39"/>
        <v>42668</v>
      </c>
      <c r="E153" s="327">
        <f>D153+2</f>
        <v>42670</v>
      </c>
      <c r="F153" s="327">
        <f t="shared" si="34"/>
        <v>42672</v>
      </c>
      <c r="G153" s="327">
        <f t="shared" si="35"/>
        <v>42677</v>
      </c>
      <c r="H153" s="327">
        <f t="shared" si="36"/>
        <v>42678</v>
      </c>
      <c r="I153" s="327">
        <f t="shared" si="37"/>
        <v>42682</v>
      </c>
      <c r="J153" s="327"/>
      <c r="K153" s="327">
        <f t="shared" si="38"/>
        <v>42684</v>
      </c>
    </row>
    <row r="154" spans="1:11" s="10" customFormat="1" ht="25.5" hidden="1" customHeight="1">
      <c r="A154" s="1094" t="s">
        <v>110</v>
      </c>
      <c r="B154" s="1094"/>
      <c r="C154" s="333" t="s">
        <v>702</v>
      </c>
      <c r="D154" s="335">
        <f t="shared" si="39"/>
        <v>42675</v>
      </c>
      <c r="E154" s="331" t="s">
        <v>36</v>
      </c>
      <c r="F154" s="327">
        <f t="shared" si="34"/>
        <v>42679</v>
      </c>
      <c r="G154" s="327">
        <f t="shared" si="35"/>
        <v>42684</v>
      </c>
      <c r="H154" s="327">
        <f t="shared" si="36"/>
        <v>42685</v>
      </c>
      <c r="I154" s="327">
        <f t="shared" si="37"/>
        <v>42689</v>
      </c>
      <c r="J154" s="327"/>
      <c r="K154" s="327">
        <f t="shared" si="38"/>
        <v>42691</v>
      </c>
    </row>
    <row r="155" spans="1:11" s="10" customFormat="1" ht="25.5" hidden="1" customHeight="1">
      <c r="A155" s="1094" t="s">
        <v>412</v>
      </c>
      <c r="B155" s="1094"/>
      <c r="C155" s="333" t="s">
        <v>702</v>
      </c>
      <c r="D155" s="335">
        <f t="shared" si="39"/>
        <v>42682</v>
      </c>
      <c r="E155" s="331" t="s">
        <v>36</v>
      </c>
      <c r="F155" s="327">
        <f t="shared" ref="F155:F164" si="40">D155+4</f>
        <v>42686</v>
      </c>
      <c r="G155" s="327">
        <f t="shared" ref="G155:G164" si="41">D155+9</f>
        <v>42691</v>
      </c>
      <c r="H155" s="331" t="s">
        <v>36</v>
      </c>
      <c r="I155" s="327">
        <f t="shared" ref="I155:I164" si="42">D155+14</f>
        <v>42696</v>
      </c>
      <c r="J155" s="327"/>
      <c r="K155" s="327">
        <f t="shared" ref="K155:K164" si="43">D155+16</f>
        <v>42698</v>
      </c>
    </row>
    <row r="156" spans="1:11" s="10" customFormat="1" ht="25.5" hidden="1" customHeight="1">
      <c r="A156" s="1094" t="s">
        <v>109</v>
      </c>
      <c r="B156" s="1094"/>
      <c r="C156" s="333" t="s">
        <v>722</v>
      </c>
      <c r="D156" s="335">
        <f t="shared" si="39"/>
        <v>42689</v>
      </c>
      <c r="E156" s="331" t="s">
        <v>36</v>
      </c>
      <c r="F156" s="327">
        <f t="shared" si="40"/>
        <v>42693</v>
      </c>
      <c r="G156" s="327">
        <f t="shared" si="41"/>
        <v>42698</v>
      </c>
      <c r="H156" s="331" t="s">
        <v>36</v>
      </c>
      <c r="I156" s="327">
        <f t="shared" si="42"/>
        <v>42703</v>
      </c>
      <c r="J156" s="327"/>
      <c r="K156" s="327">
        <f t="shared" si="43"/>
        <v>42705</v>
      </c>
    </row>
    <row r="157" spans="1:11" s="10" customFormat="1" ht="25.5" customHeight="1">
      <c r="A157" s="1094" t="s">
        <v>110</v>
      </c>
      <c r="B157" s="1094"/>
      <c r="C157" s="333" t="s">
        <v>722</v>
      </c>
      <c r="D157" s="335">
        <f t="shared" si="39"/>
        <v>42696</v>
      </c>
      <c r="E157" s="331" t="s">
        <v>36</v>
      </c>
      <c r="F157" s="327">
        <f t="shared" si="40"/>
        <v>42700</v>
      </c>
      <c r="G157" s="327">
        <f t="shared" si="41"/>
        <v>42705</v>
      </c>
      <c r="H157" s="331" t="s">
        <v>36</v>
      </c>
      <c r="I157" s="327">
        <f t="shared" si="42"/>
        <v>42710</v>
      </c>
      <c r="J157" s="327"/>
      <c r="K157" s="327">
        <f t="shared" si="43"/>
        <v>42712</v>
      </c>
    </row>
    <row r="158" spans="1:11" s="10" customFormat="1" ht="25.5" customHeight="1">
      <c r="A158" s="1094" t="s">
        <v>393</v>
      </c>
      <c r="B158" s="1094"/>
      <c r="C158" s="333" t="s">
        <v>735</v>
      </c>
      <c r="D158" s="335">
        <f t="shared" si="39"/>
        <v>42703</v>
      </c>
      <c r="E158" s="331" t="s">
        <v>36</v>
      </c>
      <c r="F158" s="327">
        <f t="shared" si="40"/>
        <v>42707</v>
      </c>
      <c r="G158" s="327">
        <f t="shared" si="41"/>
        <v>42712</v>
      </c>
      <c r="H158" s="331" t="s">
        <v>36</v>
      </c>
      <c r="I158" s="327">
        <f t="shared" si="42"/>
        <v>42717</v>
      </c>
      <c r="J158" s="327"/>
      <c r="K158" s="327">
        <f t="shared" si="43"/>
        <v>42719</v>
      </c>
    </row>
    <row r="159" spans="1:11" s="10" customFormat="1" ht="25.5" customHeight="1">
      <c r="A159" s="1094" t="s">
        <v>109</v>
      </c>
      <c r="B159" s="1094"/>
      <c r="C159" s="333" t="s">
        <v>703</v>
      </c>
      <c r="D159" s="335">
        <f t="shared" si="39"/>
        <v>42710</v>
      </c>
      <c r="E159" s="331" t="s">
        <v>36</v>
      </c>
      <c r="F159" s="327">
        <f t="shared" si="40"/>
        <v>42714</v>
      </c>
      <c r="G159" s="327">
        <f t="shared" si="41"/>
        <v>42719</v>
      </c>
      <c r="H159" s="331" t="s">
        <v>36</v>
      </c>
      <c r="I159" s="327">
        <f t="shared" si="42"/>
        <v>42724</v>
      </c>
      <c r="J159" s="327"/>
      <c r="K159" s="327">
        <f t="shared" si="43"/>
        <v>42726</v>
      </c>
    </row>
    <row r="160" spans="1:11" s="10" customFormat="1" ht="25.5" customHeight="1">
      <c r="A160" s="1094" t="s">
        <v>110</v>
      </c>
      <c r="B160" s="1094"/>
      <c r="C160" s="333" t="s">
        <v>703</v>
      </c>
      <c r="D160" s="335">
        <f t="shared" si="39"/>
        <v>42717</v>
      </c>
      <c r="E160" s="331" t="s">
        <v>36</v>
      </c>
      <c r="F160" s="327">
        <f t="shared" si="40"/>
        <v>42721</v>
      </c>
      <c r="G160" s="327">
        <f t="shared" si="41"/>
        <v>42726</v>
      </c>
      <c r="H160" s="331" t="s">
        <v>36</v>
      </c>
      <c r="I160" s="327">
        <f t="shared" si="42"/>
        <v>42731</v>
      </c>
      <c r="J160" s="327"/>
      <c r="K160" s="327">
        <f t="shared" si="43"/>
        <v>42733</v>
      </c>
    </row>
    <row r="161" spans="1:15" s="10" customFormat="1" ht="25.5" customHeight="1">
      <c r="A161" s="1094" t="s">
        <v>393</v>
      </c>
      <c r="B161" s="1094"/>
      <c r="C161" s="333" t="s">
        <v>743</v>
      </c>
      <c r="D161" s="335">
        <f t="shared" si="39"/>
        <v>42724</v>
      </c>
      <c r="E161" s="331" t="s">
        <v>36</v>
      </c>
      <c r="F161" s="327">
        <f t="shared" si="40"/>
        <v>42728</v>
      </c>
      <c r="G161" s="327">
        <f t="shared" si="41"/>
        <v>42733</v>
      </c>
      <c r="H161" s="331" t="s">
        <v>36</v>
      </c>
      <c r="I161" s="327">
        <f t="shared" si="42"/>
        <v>42738</v>
      </c>
      <c r="J161" s="327"/>
      <c r="K161" s="327">
        <f t="shared" si="43"/>
        <v>42740</v>
      </c>
    </row>
    <row r="162" spans="1:15" s="10" customFormat="1" ht="25.5" customHeight="1">
      <c r="A162" s="1095" t="s">
        <v>191</v>
      </c>
      <c r="B162" s="1095"/>
      <c r="C162" s="334"/>
      <c r="D162" s="335">
        <f t="shared" si="39"/>
        <v>42731</v>
      </c>
      <c r="E162" s="331" t="s">
        <v>36</v>
      </c>
      <c r="F162" s="327">
        <f t="shared" si="40"/>
        <v>42735</v>
      </c>
      <c r="G162" s="327">
        <f t="shared" si="41"/>
        <v>42740</v>
      </c>
      <c r="H162" s="331" t="s">
        <v>36</v>
      </c>
      <c r="I162" s="327">
        <f t="shared" si="42"/>
        <v>42745</v>
      </c>
      <c r="J162" s="327"/>
      <c r="K162" s="327">
        <f t="shared" si="43"/>
        <v>42747</v>
      </c>
    </row>
    <row r="163" spans="1:15" s="10" customFormat="1" ht="25.5" customHeight="1">
      <c r="A163" s="1094" t="s">
        <v>110</v>
      </c>
      <c r="B163" s="1094"/>
      <c r="C163" s="333" t="s">
        <v>744</v>
      </c>
      <c r="D163" s="335">
        <f t="shared" si="39"/>
        <v>42738</v>
      </c>
      <c r="E163" s="331" t="s">
        <v>36</v>
      </c>
      <c r="F163" s="327">
        <f t="shared" si="40"/>
        <v>42742</v>
      </c>
      <c r="G163" s="327">
        <f t="shared" si="41"/>
        <v>42747</v>
      </c>
      <c r="H163" s="331" t="s">
        <v>36</v>
      </c>
      <c r="I163" s="327">
        <f t="shared" si="42"/>
        <v>42752</v>
      </c>
      <c r="J163" s="327"/>
      <c r="K163" s="327">
        <f t="shared" si="43"/>
        <v>42754</v>
      </c>
    </row>
    <row r="164" spans="1:15" s="10" customFormat="1" ht="25.5" customHeight="1">
      <c r="A164" s="1094" t="s">
        <v>393</v>
      </c>
      <c r="B164" s="1094"/>
      <c r="C164" s="333" t="s">
        <v>618</v>
      </c>
      <c r="D164" s="335">
        <f t="shared" si="39"/>
        <v>42745</v>
      </c>
      <c r="E164" s="331" t="s">
        <v>36</v>
      </c>
      <c r="F164" s="327">
        <f t="shared" si="40"/>
        <v>42749</v>
      </c>
      <c r="G164" s="327">
        <f t="shared" si="41"/>
        <v>42754</v>
      </c>
      <c r="H164" s="331" t="s">
        <v>36</v>
      </c>
      <c r="I164" s="327">
        <f t="shared" si="42"/>
        <v>42759</v>
      </c>
      <c r="J164" s="327"/>
      <c r="K164" s="327">
        <f t="shared" si="43"/>
        <v>42761</v>
      </c>
    </row>
    <row r="165" spans="1:15" s="10" customFormat="1" ht="25.5" customHeight="1">
      <c r="A165" s="350"/>
      <c r="B165" s="350"/>
      <c r="C165" s="351"/>
      <c r="D165" s="352"/>
      <c r="E165" s="349"/>
      <c r="F165" s="349"/>
      <c r="G165" s="349"/>
      <c r="H165" s="349"/>
      <c r="I165" s="353"/>
      <c r="J165" s="353"/>
      <c r="K165" s="353"/>
    </row>
    <row r="166" spans="1:15" s="10" customFormat="1" ht="16.5">
      <c r="A166" s="7" t="s">
        <v>7</v>
      </c>
      <c r="B166"/>
      <c r="C166"/>
      <c r="D166"/>
      <c r="E166"/>
      <c r="F166" s="31"/>
      <c r="G166" s="168"/>
      <c r="H166" s="168"/>
      <c r="I166" s="168"/>
      <c r="J166" s="168"/>
      <c r="K166" s="168"/>
      <c r="L166" s="168"/>
      <c r="M166" s="168"/>
    </row>
    <row r="167" spans="1:15" s="10" customFormat="1">
      <c r="A167"/>
      <c r="B167"/>
      <c r="C167"/>
      <c r="D167"/>
      <c r="E167"/>
      <c r="F167" s="355"/>
      <c r="G167" s="355"/>
      <c r="H167" s="355"/>
      <c r="I167"/>
      <c r="J167"/>
      <c r="K167"/>
      <c r="L167"/>
      <c r="M167"/>
    </row>
    <row r="168" spans="1:15" ht="16.5">
      <c r="A168" s="1105" t="s">
        <v>712</v>
      </c>
      <c r="B168" s="1105"/>
      <c r="C168" s="1105"/>
      <c r="D168" s="1105"/>
      <c r="E168" s="1105"/>
      <c r="F168" s="1105"/>
      <c r="G168" s="1105"/>
      <c r="H168" s="1105"/>
      <c r="I168" s="360"/>
      <c r="J168" s="360"/>
      <c r="K168" s="360"/>
      <c r="L168" s="360"/>
      <c r="M168" s="360"/>
      <c r="N168" s="360"/>
    </row>
    <row r="169" spans="1:15" ht="16.5">
      <c r="A169" s="1091" t="s">
        <v>713</v>
      </c>
      <c r="B169" s="1092"/>
      <c r="C169" s="1092"/>
      <c r="D169" s="1092"/>
      <c r="E169" s="1092"/>
      <c r="F169" s="1092"/>
      <c r="G169" s="1092"/>
      <c r="H169" s="1093"/>
      <c r="I169" s="361"/>
      <c r="J169" s="361"/>
      <c r="K169" s="361"/>
      <c r="L169" s="361"/>
      <c r="M169" s="361"/>
      <c r="N169" s="361"/>
    </row>
    <row r="170" spans="1:15" ht="16.5">
      <c r="A170" s="356" t="s">
        <v>714</v>
      </c>
      <c r="B170" s="356"/>
      <c r="C170" s="356"/>
      <c r="D170" s="357"/>
      <c r="E170" s="358"/>
      <c r="F170" s="358"/>
      <c r="G170" s="358"/>
      <c r="H170" s="359"/>
      <c r="I170" s="361"/>
      <c r="J170" s="361"/>
      <c r="K170" s="361"/>
      <c r="L170" s="361"/>
      <c r="M170" s="361"/>
      <c r="N170" s="361"/>
    </row>
    <row r="171" spans="1:15" ht="16.5">
      <c r="A171" s="1088" t="s">
        <v>715</v>
      </c>
      <c r="B171" s="1089"/>
      <c r="C171" s="1089"/>
      <c r="D171" s="1089"/>
      <c r="E171" s="1089"/>
      <c r="F171" s="1089"/>
      <c r="G171" s="1089"/>
      <c r="H171" s="1090"/>
      <c r="I171" s="361"/>
      <c r="J171" s="361"/>
      <c r="K171" s="361"/>
      <c r="L171" s="361"/>
      <c r="M171" s="361"/>
      <c r="N171" s="361"/>
    </row>
    <row r="172" spans="1:15" ht="15.75">
      <c r="A172" s="66"/>
      <c r="B172" s="222"/>
      <c r="C172" s="218"/>
      <c r="D172" s="218"/>
      <c r="E172" s="218"/>
      <c r="F172" s="218"/>
      <c r="G172" s="218"/>
    </row>
    <row r="173" spans="1:15" ht="15.75">
      <c r="A173" s="66"/>
      <c r="B173" s="222" t="s">
        <v>733</v>
      </c>
      <c r="C173" s="218"/>
      <c r="D173" s="218"/>
      <c r="E173" s="218"/>
      <c r="F173" s="218"/>
      <c r="G173" s="218"/>
    </row>
    <row r="174" spans="1:15" ht="14.25">
      <c r="A174" s="218" t="s">
        <v>726</v>
      </c>
      <c r="B174" s="218"/>
      <c r="C174" s="218"/>
      <c r="D174" s="218"/>
      <c r="E174" s="218"/>
      <c r="F174" s="218"/>
      <c r="G174" s="218"/>
    </row>
    <row r="175" spans="1:15" s="66" customFormat="1" ht="14.25" hidden="1">
      <c r="A175" s="218" t="s">
        <v>571</v>
      </c>
      <c r="B175" s="218"/>
      <c r="C175" s="218" t="s">
        <v>544</v>
      </c>
      <c r="D175" s="218"/>
      <c r="E175" s="218"/>
      <c r="F175" s="218"/>
      <c r="G175" s="218"/>
      <c r="H175"/>
      <c r="I175"/>
      <c r="J175"/>
      <c r="K175"/>
      <c r="L175"/>
      <c r="M175"/>
      <c r="N175"/>
      <c r="O175" s="68"/>
    </row>
    <row r="176" spans="1:15" s="66" customFormat="1" ht="14.25">
      <c r="A176" s="218" t="s">
        <v>665</v>
      </c>
      <c r="B176" s="218"/>
      <c r="C176" s="219"/>
      <c r="D176" s="219"/>
      <c r="E176" s="219"/>
      <c r="F176" s="219"/>
      <c r="G176" s="219"/>
      <c r="H176"/>
      <c r="I176"/>
      <c r="J176"/>
      <c r="K176"/>
      <c r="L176"/>
      <c r="M176"/>
      <c r="N176"/>
      <c r="O176" s="68"/>
    </row>
    <row r="177" spans="1:15" s="66" customFormat="1" ht="14.25">
      <c r="A177" s="218" t="s">
        <v>725</v>
      </c>
      <c r="B177" s="218"/>
      <c r="C177" s="219"/>
      <c r="D177" s="219"/>
      <c r="E177" s="219"/>
      <c r="F177" s="219"/>
      <c r="G177" s="219"/>
      <c r="H177"/>
      <c r="I177"/>
      <c r="J177"/>
      <c r="K177"/>
      <c r="L177"/>
      <c r="M177"/>
      <c r="N177"/>
      <c r="O177" s="68"/>
    </row>
    <row r="178" spans="1:15" s="66" customFormat="1" ht="14.25">
      <c r="A178" s="218" t="s">
        <v>571</v>
      </c>
      <c r="B178" s="218"/>
      <c r="C178" s="219"/>
      <c r="D178" s="219"/>
      <c r="E178" s="219"/>
      <c r="F178" s="219"/>
      <c r="G178" s="219"/>
      <c r="H178" s="68"/>
      <c r="I178" s="68"/>
      <c r="J178" s="68"/>
      <c r="K178" s="68"/>
      <c r="L178" s="68"/>
      <c r="M178" s="68"/>
      <c r="N178" s="68"/>
    </row>
    <row r="179" spans="1:15" s="66" customFormat="1" ht="14.25">
      <c r="A179" s="218" t="s">
        <v>727</v>
      </c>
      <c r="B179" s="218"/>
      <c r="C179" s="218"/>
      <c r="D179" s="218"/>
      <c r="E179" s="218"/>
      <c r="F179" s="218"/>
      <c r="G179" s="218"/>
      <c r="H179" s="68"/>
      <c r="I179" s="68"/>
      <c r="J179" s="68"/>
      <c r="K179" s="68"/>
      <c r="L179" s="68"/>
      <c r="M179" s="68"/>
      <c r="N179" s="68"/>
    </row>
    <row r="180" spans="1:15" s="66" customFormat="1" ht="15.75">
      <c r="A180" s="218"/>
      <c r="B180" s="222"/>
      <c r="C180" s="218"/>
      <c r="D180" s="218"/>
      <c r="E180" s="218"/>
      <c r="F180" s="218"/>
      <c r="G180" s="218"/>
      <c r="H180" s="68"/>
      <c r="I180" s="68"/>
      <c r="J180" s="68"/>
      <c r="K180" s="68"/>
      <c r="L180" s="68"/>
      <c r="M180" s="68"/>
      <c r="N180" s="68"/>
      <c r="O180" s="68"/>
    </row>
    <row r="181" spans="1:15" s="66" customFormat="1" ht="15.75">
      <c r="A181" s="218"/>
      <c r="B181" s="222" t="s">
        <v>734</v>
      </c>
      <c r="C181" s="218"/>
      <c r="D181" s="218"/>
      <c r="E181" s="218"/>
      <c r="F181" s="218"/>
      <c r="G181" s="218"/>
      <c r="O181" s="67"/>
    </row>
    <row r="182" spans="1:15" s="66" customFormat="1" ht="14.25">
      <c r="A182" s="218" t="s">
        <v>574</v>
      </c>
      <c r="B182" s="218"/>
      <c r="C182" s="219"/>
      <c r="D182" s="219"/>
      <c r="E182" s="219"/>
      <c r="F182" s="219"/>
      <c r="G182" s="219"/>
    </row>
    <row r="183" spans="1:15" s="66" customFormat="1" ht="14.25" hidden="1">
      <c r="A183" s="221"/>
      <c r="B183" s="218"/>
      <c r="C183" s="219"/>
      <c r="D183" s="219"/>
      <c r="E183" s="219"/>
      <c r="F183" s="219"/>
      <c r="G183" s="219"/>
      <c r="H183" s="68"/>
      <c r="I183" s="68"/>
      <c r="J183" s="68"/>
      <c r="K183" s="68"/>
      <c r="L183" s="68"/>
      <c r="M183" s="68"/>
      <c r="N183" s="68"/>
    </row>
    <row r="184" spans="1:15" s="66" customFormat="1" ht="14.25" hidden="1">
      <c r="A184" s="221"/>
      <c r="B184" s="218"/>
      <c r="C184" s="219"/>
      <c r="D184" s="219"/>
      <c r="E184" s="219"/>
      <c r="F184" s="219"/>
      <c r="G184" s="219"/>
      <c r="H184" s="67"/>
      <c r="I184" s="67"/>
      <c r="J184" s="67"/>
      <c r="K184" s="67"/>
      <c r="L184" s="67"/>
      <c r="M184" s="67"/>
      <c r="N184" s="67"/>
    </row>
    <row r="185" spans="1:15" ht="14.25" hidden="1">
      <c r="A185" s="218"/>
      <c r="B185" s="218"/>
      <c r="C185" s="66"/>
      <c r="D185" s="66"/>
      <c r="E185" s="66"/>
      <c r="F185" s="66"/>
      <c r="G185" s="66"/>
      <c r="H185" s="66"/>
      <c r="I185" s="66"/>
      <c r="J185" s="66"/>
      <c r="K185" s="66"/>
      <c r="L185" s="66"/>
      <c r="M185" s="66"/>
      <c r="N185" s="66"/>
      <c r="O185" s="6"/>
    </row>
    <row r="186" spans="1:15" ht="14.25">
      <c r="A186" s="218" t="s">
        <v>562</v>
      </c>
      <c r="B186" s="218"/>
      <c r="C186" s="66"/>
      <c r="D186" s="66"/>
      <c r="E186" s="66"/>
      <c r="F186" s="66"/>
      <c r="G186" s="66"/>
      <c r="H186" s="66"/>
      <c r="I186" s="66"/>
      <c r="J186" s="66"/>
      <c r="K186" s="66"/>
      <c r="L186" s="66"/>
      <c r="M186" s="66"/>
      <c r="N186" s="66"/>
    </row>
    <row r="187" spans="1:15" ht="14.25">
      <c r="A187" s="218" t="s">
        <v>563</v>
      </c>
      <c r="B187" s="218"/>
      <c r="C187" s="66"/>
      <c r="D187" s="66"/>
      <c r="E187" s="66"/>
      <c r="F187" s="66"/>
      <c r="G187" s="66"/>
      <c r="H187" s="66"/>
      <c r="I187" s="66"/>
      <c r="J187" s="66"/>
      <c r="K187" s="66"/>
      <c r="L187" s="66"/>
      <c r="M187" s="66"/>
      <c r="N187" s="66"/>
    </row>
    <row r="188" spans="1:15" ht="14.25">
      <c r="A188" s="218" t="s">
        <v>564</v>
      </c>
      <c r="B188" s="218"/>
      <c r="C188" s="66"/>
      <c r="D188" s="66"/>
      <c r="E188" s="66"/>
      <c r="F188" s="66"/>
      <c r="G188" s="66"/>
      <c r="H188" s="66"/>
      <c r="I188" s="66"/>
      <c r="J188" s="66"/>
      <c r="K188" s="66"/>
      <c r="L188" s="66"/>
      <c r="M188" s="66"/>
      <c r="N188" s="66"/>
    </row>
    <row r="189" spans="1:15" ht="14.25">
      <c r="A189" s="218" t="s">
        <v>635</v>
      </c>
      <c r="B189" s="218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</row>
    <row r="190" spans="1:15" ht="14.25">
      <c r="A190" s="218" t="s">
        <v>634</v>
      </c>
      <c r="B190" s="218"/>
    </row>
    <row r="191" spans="1:15" ht="14.25">
      <c r="A191" s="218" t="s">
        <v>728</v>
      </c>
      <c r="B191" s="218"/>
    </row>
    <row r="192" spans="1:15" ht="15.75">
      <c r="A192" s="218" t="s">
        <v>729</v>
      </c>
      <c r="B192" s="222"/>
    </row>
    <row r="193" spans="1:2" ht="14.25">
      <c r="A193" s="218" t="s">
        <v>730</v>
      </c>
      <c r="B193" s="219"/>
    </row>
    <row r="194" spans="1:2" ht="14.25">
      <c r="A194" s="218" t="s">
        <v>731</v>
      </c>
      <c r="B194" s="219"/>
    </row>
    <row r="195" spans="1:2" ht="14.25">
      <c r="A195" s="218"/>
      <c r="B195" s="219"/>
    </row>
    <row r="196" spans="1:2" ht="15.75">
      <c r="A196" s="66"/>
      <c r="B196" s="222" t="s">
        <v>732</v>
      </c>
    </row>
    <row r="197" spans="1:2" ht="14.25">
      <c r="A197" s="218" t="s">
        <v>565</v>
      </c>
      <c r="B197" s="219"/>
    </row>
    <row r="198" spans="1:2" ht="14.25">
      <c r="A198" s="218" t="s">
        <v>566</v>
      </c>
      <c r="B198" s="219"/>
    </row>
  </sheetData>
  <sheetProtection password="C7EB" sheet="1"/>
  <mergeCells count="132">
    <mergeCell ref="A113:B115"/>
    <mergeCell ref="A138:B138"/>
    <mergeCell ref="A139:B139"/>
    <mergeCell ref="A93:B93"/>
    <mergeCell ref="A94:B94"/>
    <mergeCell ref="A95:B95"/>
    <mergeCell ref="A96:B96"/>
    <mergeCell ref="A97:B97"/>
    <mergeCell ref="A102:B102"/>
    <mergeCell ref="A103:B103"/>
    <mergeCell ref="A104:B104"/>
    <mergeCell ref="A105:B105"/>
    <mergeCell ref="A106:B106"/>
    <mergeCell ref="A128:B128"/>
    <mergeCell ref="A121:B121"/>
    <mergeCell ref="A108:H108"/>
    <mergeCell ref="A126:B126"/>
    <mergeCell ref="C113:C115"/>
    <mergeCell ref="D113:D115"/>
    <mergeCell ref="A98:B98"/>
    <mergeCell ref="A99:B99"/>
    <mergeCell ref="A100:B100"/>
    <mergeCell ref="A101:B101"/>
    <mergeCell ref="A134:B134"/>
    <mergeCell ref="A21:B23"/>
    <mergeCell ref="A31:B31"/>
    <mergeCell ref="D21:D23"/>
    <mergeCell ref="A35:B37"/>
    <mergeCell ref="C35:C37"/>
    <mergeCell ref="C21:C23"/>
    <mergeCell ref="C53:C55"/>
    <mergeCell ref="D53:D55"/>
    <mergeCell ref="A62:B62"/>
    <mergeCell ref="A60:B60"/>
    <mergeCell ref="A61:B61"/>
    <mergeCell ref="A58:B58"/>
    <mergeCell ref="A59:B59"/>
    <mergeCell ref="A26:B26"/>
    <mergeCell ref="A24:B24"/>
    <mergeCell ref="A25:B25"/>
    <mergeCell ref="A27:B27"/>
    <mergeCell ref="A28:B28"/>
    <mergeCell ref="A29:B29"/>
    <mergeCell ref="D35:D37"/>
    <mergeCell ref="A42:B42"/>
    <mergeCell ref="A41:B41"/>
    <mergeCell ref="A30:B30"/>
    <mergeCell ref="A40:B40"/>
    <mergeCell ref="A38:B38"/>
    <mergeCell ref="A39:B39"/>
    <mergeCell ref="A168:H168"/>
    <mergeCell ref="A44:B44"/>
    <mergeCell ref="A45:B45"/>
    <mergeCell ref="A46:B46"/>
    <mergeCell ref="A64:B64"/>
    <mergeCell ref="A43:B43"/>
    <mergeCell ref="A63:B63"/>
    <mergeCell ref="C72:C74"/>
    <mergeCell ref="D72:D74"/>
    <mergeCell ref="A75:B75"/>
    <mergeCell ref="A76:B76"/>
    <mergeCell ref="A77:B77"/>
    <mergeCell ref="A85:B85"/>
    <mergeCell ref="A84:B84"/>
    <mergeCell ref="A78:B78"/>
    <mergeCell ref="A79:B79"/>
    <mergeCell ref="A80:B80"/>
    <mergeCell ref="A82:B82"/>
    <mergeCell ref="A89:B89"/>
    <mergeCell ref="A66:B66"/>
    <mergeCell ref="A90:B90"/>
    <mergeCell ref="A67:B67"/>
    <mergeCell ref="A83:B83"/>
    <mergeCell ref="A72:B74"/>
    <mergeCell ref="A86:B86"/>
    <mergeCell ref="A81:B81"/>
    <mergeCell ref="A47:B47"/>
    <mergeCell ref="A48:B48"/>
    <mergeCell ref="A56:B56"/>
    <mergeCell ref="A57:B57"/>
    <mergeCell ref="A53:B55"/>
    <mergeCell ref="A49:B49"/>
    <mergeCell ref="A65:B65"/>
    <mergeCell ref="A91:B91"/>
    <mergeCell ref="A92:B92"/>
    <mergeCell ref="A87:B87"/>
    <mergeCell ref="A88:B88"/>
    <mergeCell ref="A137:B137"/>
    <mergeCell ref="A140:B140"/>
    <mergeCell ref="A143:B143"/>
    <mergeCell ref="A144:B144"/>
    <mergeCell ref="A116:B116"/>
    <mergeCell ref="A117:B117"/>
    <mergeCell ref="A118:B118"/>
    <mergeCell ref="A120:B120"/>
    <mergeCell ref="A119:B119"/>
    <mergeCell ref="A129:B129"/>
    <mergeCell ref="A122:B122"/>
    <mergeCell ref="A123:B123"/>
    <mergeCell ref="A124:B124"/>
    <mergeCell ref="A127:B127"/>
    <mergeCell ref="A131:B131"/>
    <mergeCell ref="A136:B136"/>
    <mergeCell ref="A132:B132"/>
    <mergeCell ref="A133:B133"/>
    <mergeCell ref="A125:B125"/>
    <mergeCell ref="A130:B130"/>
    <mergeCell ref="A135:B135"/>
    <mergeCell ref="A145:B145"/>
    <mergeCell ref="A146:B146"/>
    <mergeCell ref="A142:B142"/>
    <mergeCell ref="A141:B141"/>
    <mergeCell ref="A159:B159"/>
    <mergeCell ref="A160:B160"/>
    <mergeCell ref="A161:B161"/>
    <mergeCell ref="A162:B162"/>
    <mergeCell ref="A149:B149"/>
    <mergeCell ref="A150:B150"/>
    <mergeCell ref="A147:B147"/>
    <mergeCell ref="A148:B148"/>
    <mergeCell ref="A171:H171"/>
    <mergeCell ref="A169:H169"/>
    <mergeCell ref="A155:B155"/>
    <mergeCell ref="A156:B156"/>
    <mergeCell ref="A157:B157"/>
    <mergeCell ref="A163:B163"/>
    <mergeCell ref="A164:B164"/>
    <mergeCell ref="A158:B158"/>
    <mergeCell ref="A151:B151"/>
    <mergeCell ref="A152:B152"/>
    <mergeCell ref="A153:B153"/>
    <mergeCell ref="A154:B154"/>
  </mergeCells>
  <pageMargins left="0.21" right="0.2" top="0.2" bottom="0.2" header="0.2" footer="0.2"/>
  <pageSetup scale="58" orientation="landscape" r:id="rId1"/>
  <headerFooter alignWithMargins="0"/>
  <ignoredErrors>
    <ignoredError sqref="M29" formula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V223"/>
  <sheetViews>
    <sheetView view="pageBreakPreview" topLeftCell="A4" zoomScaleNormal="85" zoomScaleSheetLayoutView="100" workbookViewId="0"/>
  </sheetViews>
  <sheetFormatPr defaultRowHeight="12.75"/>
  <cols>
    <col min="1" max="1" width="16" customWidth="1"/>
    <col min="2" max="2" width="17.28515625" customWidth="1"/>
    <col min="3" max="3" width="11.5703125" bestFit="1" customWidth="1"/>
    <col min="4" max="4" width="14.5703125" customWidth="1"/>
    <col min="5" max="5" width="14.7109375" customWidth="1"/>
    <col min="6" max="6" width="15" customWidth="1"/>
    <col min="7" max="8" width="17" customWidth="1"/>
    <col min="9" max="9" width="15.7109375" hidden="1" customWidth="1"/>
    <col min="10" max="10" width="15.7109375" customWidth="1"/>
    <col min="11" max="11" width="16.28515625" customWidth="1"/>
    <col min="12" max="12" width="16.28515625" hidden="1" customWidth="1"/>
    <col min="13" max="13" width="24.28515625" customWidth="1"/>
  </cols>
  <sheetData>
    <row r="1" spans="1:15" ht="20.25">
      <c r="D1" s="9" t="s">
        <v>10</v>
      </c>
      <c r="E1" s="9"/>
      <c r="F1" s="9"/>
      <c r="G1" s="9"/>
      <c r="H1" s="9"/>
      <c r="I1" s="9"/>
      <c r="J1" s="9"/>
      <c r="K1" s="9"/>
    </row>
    <row r="2" spans="1:15" ht="14.25">
      <c r="D2" s="8" t="s">
        <v>146</v>
      </c>
      <c r="E2" s="8"/>
      <c r="F2" s="8"/>
      <c r="I2" s="6"/>
      <c r="J2" s="6"/>
      <c r="K2" s="6"/>
      <c r="L2" s="6"/>
      <c r="M2" s="6"/>
      <c r="N2" s="6"/>
      <c r="O2" s="6"/>
    </row>
    <row r="3" spans="1:15" ht="14.25">
      <c r="D3" s="8" t="s">
        <v>11</v>
      </c>
      <c r="E3" s="8"/>
      <c r="F3" s="8"/>
      <c r="I3" s="8"/>
      <c r="J3" s="8"/>
      <c r="K3" s="8"/>
      <c r="L3" s="8"/>
      <c r="M3" s="8"/>
      <c r="N3" s="8"/>
      <c r="O3" s="8"/>
    </row>
    <row r="5" spans="1:15" ht="15.75">
      <c r="A5" s="99" t="s">
        <v>96</v>
      </c>
    </row>
    <row r="6" spans="1:15" ht="15.75">
      <c r="A6" s="100" t="s">
        <v>410</v>
      </c>
      <c r="B6" s="100" t="s">
        <v>497</v>
      </c>
      <c r="C6" s="100"/>
    </row>
    <row r="7" spans="1:15" ht="15.75">
      <c r="A7" s="100" t="s">
        <v>414</v>
      </c>
      <c r="B7" s="100" t="s">
        <v>498</v>
      </c>
      <c r="C7" s="100"/>
    </row>
    <row r="9" spans="1:15" ht="24.95" customHeight="1">
      <c r="A9" s="54" t="s">
        <v>469</v>
      </c>
      <c r="B9" s="1"/>
      <c r="C9" s="2"/>
      <c r="D9" s="3" t="s">
        <v>458</v>
      </c>
      <c r="E9" s="3"/>
      <c r="F9" s="3"/>
      <c r="G9" s="176"/>
      <c r="H9" s="176"/>
      <c r="I9" s="56"/>
    </row>
    <row r="10" spans="1:15" s="15" customFormat="1" ht="24.95" hidden="1" customHeight="1">
      <c r="A10" s="870" t="s">
        <v>0</v>
      </c>
      <c r="B10" s="870"/>
      <c r="C10" s="870" t="s">
        <v>6</v>
      </c>
      <c r="D10" s="870" t="s">
        <v>5</v>
      </c>
      <c r="E10" s="32" t="s">
        <v>44</v>
      </c>
      <c r="F10" s="32"/>
      <c r="G10" s="24" t="s">
        <v>15</v>
      </c>
      <c r="H10" s="24" t="s">
        <v>86</v>
      </c>
      <c r="I10" s="24" t="s">
        <v>1</v>
      </c>
      <c r="J10" s="24" t="s">
        <v>2</v>
      </c>
      <c r="K10" s="24" t="s">
        <v>3</v>
      </c>
      <c r="L10" s="25" t="s">
        <v>14</v>
      </c>
    </row>
    <row r="11" spans="1:15" ht="15.75" hidden="1">
      <c r="A11" s="871"/>
      <c r="B11" s="871"/>
      <c r="C11" s="871"/>
      <c r="D11" s="871"/>
      <c r="E11" s="26" t="s">
        <v>43</v>
      </c>
      <c r="F11" s="26"/>
      <c r="G11" s="26" t="s">
        <v>17</v>
      </c>
      <c r="H11" s="26" t="s">
        <v>87</v>
      </c>
      <c r="I11" s="26" t="s">
        <v>45</v>
      </c>
      <c r="J11" s="26" t="s">
        <v>83</v>
      </c>
      <c r="K11" s="26" t="s">
        <v>83</v>
      </c>
      <c r="L11" s="27" t="s">
        <v>84</v>
      </c>
    </row>
    <row r="12" spans="1:15" s="14" customFormat="1" ht="20.100000000000001" hidden="1" customHeight="1">
      <c r="A12" s="872" t="s">
        <v>16</v>
      </c>
      <c r="B12" s="872"/>
      <c r="C12" s="16" t="s">
        <v>12</v>
      </c>
      <c r="D12" s="17">
        <v>39834</v>
      </c>
      <c r="E12" s="17"/>
      <c r="F12" s="17"/>
      <c r="G12" s="18">
        <f>D12+3</f>
        <v>39837</v>
      </c>
      <c r="H12" s="18"/>
      <c r="I12" s="18">
        <f>D12+8</f>
        <v>39842</v>
      </c>
      <c r="J12" s="18">
        <f>D12+11</f>
        <v>39845</v>
      </c>
      <c r="K12" s="18">
        <f>J12</f>
        <v>39845</v>
      </c>
      <c r="L12" s="19">
        <f>D12+13</f>
        <v>39847</v>
      </c>
    </row>
    <row r="13" spans="1:15" s="14" customFormat="1" ht="20.100000000000001" hidden="1" customHeight="1">
      <c r="A13" s="865" t="s">
        <v>9</v>
      </c>
      <c r="B13" s="865"/>
      <c r="C13" s="20" t="s">
        <v>18</v>
      </c>
      <c r="D13" s="21">
        <f>D12+7</f>
        <v>39841</v>
      </c>
      <c r="E13" s="21"/>
      <c r="F13" s="21"/>
      <c r="G13" s="22">
        <f>D13+3</f>
        <v>39844</v>
      </c>
      <c r="H13" s="22"/>
      <c r="I13" s="22">
        <f>D13+8</f>
        <v>39849</v>
      </c>
      <c r="J13" s="22">
        <f>D13+11</f>
        <v>39852</v>
      </c>
      <c r="K13" s="22">
        <f>D13+11</f>
        <v>39852</v>
      </c>
      <c r="L13" s="23">
        <f>D13+13</f>
        <v>39854</v>
      </c>
    </row>
    <row r="14" spans="1:15" s="14" customFormat="1" ht="16.5" hidden="1">
      <c r="A14" s="865" t="s">
        <v>19</v>
      </c>
      <c r="B14" s="865"/>
      <c r="C14" s="20" t="s">
        <v>20</v>
      </c>
      <c r="D14" s="21">
        <f>D13+7</f>
        <v>39848</v>
      </c>
      <c r="E14" s="21"/>
      <c r="F14" s="21"/>
      <c r="G14" s="22">
        <f>D14+3</f>
        <v>39851</v>
      </c>
      <c r="H14" s="22"/>
      <c r="I14" s="22">
        <f>D14+8</f>
        <v>39856</v>
      </c>
      <c r="J14" s="22">
        <f>D14+11</f>
        <v>39859</v>
      </c>
      <c r="K14" s="22">
        <f>D14+11</f>
        <v>39859</v>
      </c>
      <c r="L14" s="23">
        <f>D14+13</f>
        <v>39861</v>
      </c>
    </row>
    <row r="15" spans="1:15" s="14" customFormat="1" ht="16.5" hidden="1">
      <c r="A15" s="865" t="s">
        <v>16</v>
      </c>
      <c r="B15" s="865"/>
      <c r="C15" s="20" t="s">
        <v>13</v>
      </c>
      <c r="D15" s="21">
        <f>D14+9</f>
        <v>39857</v>
      </c>
      <c r="E15" s="21"/>
      <c r="F15" s="21"/>
      <c r="G15" s="22">
        <f>D15+3</f>
        <v>39860</v>
      </c>
      <c r="H15" s="22"/>
      <c r="I15" s="22">
        <f>G15+3</f>
        <v>39863</v>
      </c>
      <c r="J15" s="22" t="s">
        <v>35</v>
      </c>
      <c r="K15" s="22" t="s">
        <v>35</v>
      </c>
      <c r="L15" s="23" t="s">
        <v>35</v>
      </c>
    </row>
    <row r="16" spans="1:15" s="14" customFormat="1" ht="16.5" hidden="1">
      <c r="A16" s="865" t="s">
        <v>9</v>
      </c>
      <c r="B16" s="865"/>
      <c r="C16" s="20" t="s">
        <v>21</v>
      </c>
      <c r="D16" s="21">
        <f>D14+14</f>
        <v>39862</v>
      </c>
      <c r="E16" s="21"/>
      <c r="F16" s="21"/>
      <c r="G16" s="22" t="s">
        <v>35</v>
      </c>
      <c r="H16" s="22"/>
      <c r="I16" s="22">
        <f>D16+8</f>
        <v>39870</v>
      </c>
      <c r="J16" s="22">
        <f>D16+11</f>
        <v>39873</v>
      </c>
      <c r="K16" s="22">
        <f>D16+11</f>
        <v>39873</v>
      </c>
      <c r="L16" s="23">
        <f>D16+13</f>
        <v>39875</v>
      </c>
    </row>
    <row r="17" spans="1:22" s="14" customFormat="1" ht="16.5" hidden="1">
      <c r="A17" s="865" t="s">
        <v>19</v>
      </c>
      <c r="B17" s="865"/>
      <c r="C17" s="20" t="s">
        <v>22</v>
      </c>
      <c r="D17" s="21">
        <f t="shared" ref="D17:D28" si="0">D16+7</f>
        <v>39869</v>
      </c>
      <c r="E17" s="33"/>
      <c r="F17" s="33"/>
      <c r="G17" s="868" t="s">
        <v>36</v>
      </c>
      <c r="H17" s="869"/>
      <c r="I17" s="869"/>
      <c r="J17" s="869"/>
      <c r="K17" s="869"/>
      <c r="L17" s="1119"/>
    </row>
    <row r="18" spans="1:22" s="14" customFormat="1" ht="16.5" hidden="1">
      <c r="A18" s="865" t="s">
        <v>9</v>
      </c>
      <c r="B18" s="865"/>
      <c r="C18" s="20" t="s">
        <v>23</v>
      </c>
      <c r="D18" s="21">
        <f t="shared" si="0"/>
        <v>39876</v>
      </c>
      <c r="E18" s="21"/>
      <c r="F18" s="21"/>
      <c r="G18" s="22">
        <f t="shared" ref="G18:G57" si="1">D18+3</f>
        <v>39879</v>
      </c>
      <c r="H18" s="22"/>
      <c r="I18" s="22">
        <f t="shared" ref="I18:I28" si="2">D18+8</f>
        <v>39884</v>
      </c>
      <c r="J18" s="22">
        <f t="shared" ref="J18:J28" si="3">D18+11</f>
        <v>39887</v>
      </c>
      <c r="K18" s="22">
        <f t="shared" ref="K18:K28" si="4">D18+11</f>
        <v>39887</v>
      </c>
      <c r="L18" s="23">
        <f t="shared" ref="L18:L28" si="5">D18+13</f>
        <v>39889</v>
      </c>
    </row>
    <row r="19" spans="1:22" s="14" customFormat="1" ht="16.5" hidden="1">
      <c r="A19" s="865" t="s">
        <v>16</v>
      </c>
      <c r="B19" s="865"/>
      <c r="C19" s="20" t="s">
        <v>25</v>
      </c>
      <c r="D19" s="21">
        <f t="shared" si="0"/>
        <v>39883</v>
      </c>
      <c r="E19" s="21"/>
      <c r="F19" s="21"/>
      <c r="G19" s="22">
        <f t="shared" si="1"/>
        <v>39886</v>
      </c>
      <c r="H19" s="22"/>
      <c r="I19" s="22">
        <f t="shared" si="2"/>
        <v>39891</v>
      </c>
      <c r="J19" s="22">
        <f t="shared" si="3"/>
        <v>39894</v>
      </c>
      <c r="K19" s="22">
        <f t="shared" si="4"/>
        <v>39894</v>
      </c>
      <c r="L19" s="23">
        <f t="shared" si="5"/>
        <v>39896</v>
      </c>
    </row>
    <row r="20" spans="1:22" s="14" customFormat="1" ht="16.5" hidden="1">
      <c r="A20" s="865" t="s">
        <v>19</v>
      </c>
      <c r="B20" s="865"/>
      <c r="C20" s="20" t="s">
        <v>24</v>
      </c>
      <c r="D20" s="21">
        <f t="shared" si="0"/>
        <v>39890</v>
      </c>
      <c r="E20" s="21"/>
      <c r="F20" s="21"/>
      <c r="G20" s="22">
        <f t="shared" si="1"/>
        <v>39893</v>
      </c>
      <c r="H20" s="22"/>
      <c r="I20" s="22">
        <f t="shared" si="2"/>
        <v>39898</v>
      </c>
      <c r="J20" s="22">
        <f t="shared" si="3"/>
        <v>39901</v>
      </c>
      <c r="K20" s="22">
        <f t="shared" si="4"/>
        <v>39901</v>
      </c>
      <c r="L20" s="23">
        <f t="shared" si="5"/>
        <v>39903</v>
      </c>
    </row>
    <row r="21" spans="1:22" s="14" customFormat="1" ht="16.5" hidden="1">
      <c r="A21" s="865" t="s">
        <v>9</v>
      </c>
      <c r="B21" s="865"/>
      <c r="C21" s="20" t="s">
        <v>26</v>
      </c>
      <c r="D21" s="21">
        <f t="shared" si="0"/>
        <v>39897</v>
      </c>
      <c r="E21" s="21"/>
      <c r="F21" s="21"/>
      <c r="G21" s="22">
        <f t="shared" si="1"/>
        <v>39900</v>
      </c>
      <c r="H21" s="22"/>
      <c r="I21" s="22">
        <f t="shared" si="2"/>
        <v>39905</v>
      </c>
      <c r="J21" s="22">
        <f t="shared" si="3"/>
        <v>39908</v>
      </c>
      <c r="K21" s="22">
        <f t="shared" si="4"/>
        <v>39908</v>
      </c>
      <c r="L21" s="23">
        <f t="shared" si="5"/>
        <v>39910</v>
      </c>
    </row>
    <row r="22" spans="1:22" s="14" customFormat="1" ht="16.5" hidden="1">
      <c r="A22" s="865" t="s">
        <v>16</v>
      </c>
      <c r="B22" s="865"/>
      <c r="C22" s="20" t="s">
        <v>28</v>
      </c>
      <c r="D22" s="21">
        <f t="shared" si="0"/>
        <v>39904</v>
      </c>
      <c r="E22" s="21"/>
      <c r="F22" s="21"/>
      <c r="G22" s="22">
        <f t="shared" si="1"/>
        <v>39907</v>
      </c>
      <c r="H22" s="22"/>
      <c r="I22" s="22">
        <f t="shared" si="2"/>
        <v>39912</v>
      </c>
      <c r="J22" s="22">
        <f t="shared" si="3"/>
        <v>39915</v>
      </c>
      <c r="K22" s="22">
        <f t="shared" si="4"/>
        <v>39915</v>
      </c>
      <c r="L22" s="23">
        <f t="shared" si="5"/>
        <v>39917</v>
      </c>
    </row>
    <row r="23" spans="1:22" s="14" customFormat="1" ht="16.5" hidden="1">
      <c r="A23" s="865" t="s">
        <v>19</v>
      </c>
      <c r="B23" s="865"/>
      <c r="C23" s="20" t="s">
        <v>27</v>
      </c>
      <c r="D23" s="21">
        <f t="shared" si="0"/>
        <v>39911</v>
      </c>
      <c r="E23" s="21"/>
      <c r="F23" s="21"/>
      <c r="G23" s="22">
        <f t="shared" si="1"/>
        <v>39914</v>
      </c>
      <c r="H23" s="22"/>
      <c r="I23" s="22">
        <f t="shared" si="2"/>
        <v>39919</v>
      </c>
      <c r="J23" s="22">
        <f t="shared" si="3"/>
        <v>39922</v>
      </c>
      <c r="K23" s="22">
        <f t="shared" si="4"/>
        <v>39922</v>
      </c>
      <c r="L23" s="23">
        <f t="shared" si="5"/>
        <v>39924</v>
      </c>
    </row>
    <row r="24" spans="1:22" s="10" customFormat="1" ht="16.5" hidden="1">
      <c r="A24" s="865" t="s">
        <v>9</v>
      </c>
      <c r="B24" s="865"/>
      <c r="C24" s="20" t="s">
        <v>29</v>
      </c>
      <c r="D24" s="21">
        <f t="shared" si="0"/>
        <v>39918</v>
      </c>
      <c r="E24" s="21"/>
      <c r="F24" s="21"/>
      <c r="G24" s="22">
        <f t="shared" si="1"/>
        <v>39921</v>
      </c>
      <c r="H24" s="22"/>
      <c r="I24" s="22">
        <f t="shared" si="2"/>
        <v>39926</v>
      </c>
      <c r="J24" s="22">
        <f t="shared" si="3"/>
        <v>39929</v>
      </c>
      <c r="K24" s="22">
        <f t="shared" si="4"/>
        <v>39929</v>
      </c>
      <c r="L24" s="23">
        <f t="shared" si="5"/>
        <v>39931</v>
      </c>
    </row>
    <row r="25" spans="1:22" s="10" customFormat="1" ht="16.5" hidden="1">
      <c r="A25" s="865" t="s">
        <v>16</v>
      </c>
      <c r="B25" s="865"/>
      <c r="C25" s="20" t="s">
        <v>4</v>
      </c>
      <c r="D25" s="21">
        <f t="shared" si="0"/>
        <v>39925</v>
      </c>
      <c r="E25" s="21"/>
      <c r="F25" s="21"/>
      <c r="G25" s="22">
        <f t="shared" si="1"/>
        <v>39928</v>
      </c>
      <c r="H25" s="22"/>
      <c r="I25" s="22">
        <f t="shared" si="2"/>
        <v>39933</v>
      </c>
      <c r="J25" s="22">
        <f t="shared" si="3"/>
        <v>39936</v>
      </c>
      <c r="K25" s="22">
        <f t="shared" si="4"/>
        <v>39936</v>
      </c>
      <c r="L25" s="23">
        <f t="shared" si="5"/>
        <v>39938</v>
      </c>
    </row>
    <row r="26" spans="1:22" s="10" customFormat="1" ht="16.5" hidden="1">
      <c r="A26" s="865" t="s">
        <v>19</v>
      </c>
      <c r="B26" s="865"/>
      <c r="C26" s="20" t="s">
        <v>30</v>
      </c>
      <c r="D26" s="21">
        <f t="shared" si="0"/>
        <v>39932</v>
      </c>
      <c r="E26" s="21"/>
      <c r="F26" s="21"/>
      <c r="G26" s="22">
        <f t="shared" si="1"/>
        <v>39935</v>
      </c>
      <c r="H26" s="22"/>
      <c r="I26" s="22">
        <f t="shared" si="2"/>
        <v>39940</v>
      </c>
      <c r="J26" s="22">
        <f t="shared" si="3"/>
        <v>39943</v>
      </c>
      <c r="K26" s="22">
        <f t="shared" si="4"/>
        <v>39943</v>
      </c>
      <c r="L26" s="23">
        <f t="shared" si="5"/>
        <v>39945</v>
      </c>
      <c r="O26" s="29"/>
      <c r="P26" s="30"/>
      <c r="Q26" s="31"/>
      <c r="R26" s="31"/>
      <c r="S26" s="31"/>
      <c r="T26" s="31"/>
      <c r="U26" s="31"/>
      <c r="V26" s="31"/>
    </row>
    <row r="27" spans="1:22" s="10" customFormat="1" ht="16.5" hidden="1">
      <c r="A27" s="865" t="s">
        <v>9</v>
      </c>
      <c r="B27" s="865"/>
      <c r="C27" s="20" t="s">
        <v>31</v>
      </c>
      <c r="D27" s="21">
        <f t="shared" si="0"/>
        <v>39939</v>
      </c>
      <c r="E27" s="21"/>
      <c r="F27" s="21"/>
      <c r="G27" s="22">
        <f t="shared" si="1"/>
        <v>39942</v>
      </c>
      <c r="H27" s="22"/>
      <c r="I27" s="22">
        <f t="shared" si="2"/>
        <v>39947</v>
      </c>
      <c r="J27" s="22">
        <f t="shared" si="3"/>
        <v>39950</v>
      </c>
      <c r="K27" s="22">
        <f t="shared" si="4"/>
        <v>39950</v>
      </c>
      <c r="L27" s="23">
        <f t="shared" si="5"/>
        <v>39952</v>
      </c>
    </row>
    <row r="28" spans="1:22" s="10" customFormat="1" ht="16.5" hidden="1">
      <c r="A28" s="865" t="s">
        <v>16</v>
      </c>
      <c r="B28" s="865"/>
      <c r="C28" s="20" t="s">
        <v>38</v>
      </c>
      <c r="D28" s="21">
        <f t="shared" si="0"/>
        <v>39946</v>
      </c>
      <c r="E28" s="21"/>
      <c r="F28" s="21"/>
      <c r="G28" s="22">
        <f t="shared" si="1"/>
        <v>39949</v>
      </c>
      <c r="H28" s="22"/>
      <c r="I28" s="22">
        <f t="shared" si="2"/>
        <v>39954</v>
      </c>
      <c r="J28" s="22">
        <f t="shared" si="3"/>
        <v>39957</v>
      </c>
      <c r="K28" s="22">
        <f t="shared" si="4"/>
        <v>39957</v>
      </c>
      <c r="L28" s="23">
        <f t="shared" si="5"/>
        <v>39959</v>
      </c>
    </row>
    <row r="29" spans="1:22" s="10" customFormat="1" ht="16.5" hidden="1">
      <c r="A29" s="865" t="s">
        <v>19</v>
      </c>
      <c r="B29" s="865"/>
      <c r="C29" s="20" t="s">
        <v>39</v>
      </c>
      <c r="D29" s="21">
        <f>D28+8</f>
        <v>39954</v>
      </c>
      <c r="E29" s="22">
        <f t="shared" ref="E29:E57" si="6">D29+2</f>
        <v>39956</v>
      </c>
      <c r="F29" s="22"/>
      <c r="G29" s="22">
        <f t="shared" si="1"/>
        <v>39957</v>
      </c>
      <c r="H29" s="22"/>
      <c r="I29" s="22">
        <f t="shared" ref="I29:I66" si="7">D29+6</f>
        <v>39960</v>
      </c>
      <c r="J29" s="22">
        <f t="shared" ref="J29:J57" si="8">D29+10</f>
        <v>39964</v>
      </c>
      <c r="K29" s="22">
        <f t="shared" ref="K29:K57" si="9">D29+10</f>
        <v>39964</v>
      </c>
      <c r="L29" s="23">
        <f t="shared" ref="L29:L57" si="10">D29+12</f>
        <v>39966</v>
      </c>
    </row>
    <row r="30" spans="1:22" s="10" customFormat="1" ht="16.5" hidden="1">
      <c r="A30" s="866" t="s">
        <v>9</v>
      </c>
      <c r="B30" s="867"/>
      <c r="C30" s="20" t="s">
        <v>40</v>
      </c>
      <c r="D30" s="21">
        <f t="shared" ref="D30:D60" si="11">D29+7</f>
        <v>39961</v>
      </c>
      <c r="E30" s="22">
        <f t="shared" si="6"/>
        <v>39963</v>
      </c>
      <c r="F30" s="22"/>
      <c r="G30" s="22">
        <f t="shared" si="1"/>
        <v>39964</v>
      </c>
      <c r="H30" s="22"/>
      <c r="I30" s="22">
        <f t="shared" si="7"/>
        <v>39967</v>
      </c>
      <c r="J30" s="22">
        <f t="shared" si="8"/>
        <v>39971</v>
      </c>
      <c r="K30" s="22">
        <f t="shared" si="9"/>
        <v>39971</v>
      </c>
      <c r="L30" s="23">
        <f t="shared" si="10"/>
        <v>39973</v>
      </c>
    </row>
    <row r="31" spans="1:22" s="10" customFormat="1" ht="16.5" hidden="1">
      <c r="A31" s="866" t="s">
        <v>16</v>
      </c>
      <c r="B31" s="867"/>
      <c r="C31" s="28" t="s">
        <v>41</v>
      </c>
      <c r="D31" s="21">
        <f t="shared" si="11"/>
        <v>39968</v>
      </c>
      <c r="E31" s="22">
        <f t="shared" si="6"/>
        <v>39970</v>
      </c>
      <c r="F31" s="22"/>
      <c r="G31" s="22">
        <f t="shared" si="1"/>
        <v>39971</v>
      </c>
      <c r="H31" s="22"/>
      <c r="I31" s="22">
        <f t="shared" si="7"/>
        <v>39974</v>
      </c>
      <c r="J31" s="22">
        <f t="shared" si="8"/>
        <v>39978</v>
      </c>
      <c r="K31" s="22">
        <f t="shared" si="9"/>
        <v>39978</v>
      </c>
      <c r="L31" s="23">
        <f t="shared" si="10"/>
        <v>39980</v>
      </c>
    </row>
    <row r="32" spans="1:22" s="10" customFormat="1" ht="16.5" hidden="1">
      <c r="A32" s="865" t="s">
        <v>19</v>
      </c>
      <c r="B32" s="865"/>
      <c r="C32" s="20" t="s">
        <v>42</v>
      </c>
      <c r="D32" s="21">
        <f t="shared" si="11"/>
        <v>39975</v>
      </c>
      <c r="E32" s="22">
        <f t="shared" si="6"/>
        <v>39977</v>
      </c>
      <c r="F32" s="22"/>
      <c r="G32" s="22">
        <f t="shared" si="1"/>
        <v>39978</v>
      </c>
      <c r="H32" s="22"/>
      <c r="I32" s="22">
        <f t="shared" si="7"/>
        <v>39981</v>
      </c>
      <c r="J32" s="22">
        <f t="shared" si="8"/>
        <v>39985</v>
      </c>
      <c r="K32" s="22">
        <f t="shared" si="9"/>
        <v>39985</v>
      </c>
      <c r="L32" s="23">
        <f t="shared" si="10"/>
        <v>39987</v>
      </c>
    </row>
    <row r="33" spans="1:12" s="10" customFormat="1" ht="16.5" hidden="1">
      <c r="A33" s="865" t="s">
        <v>9</v>
      </c>
      <c r="B33" s="865"/>
      <c r="C33" s="20" t="s">
        <v>46</v>
      </c>
      <c r="D33" s="21">
        <f t="shared" si="11"/>
        <v>39982</v>
      </c>
      <c r="E33" s="22">
        <f t="shared" si="6"/>
        <v>39984</v>
      </c>
      <c r="F33" s="22"/>
      <c r="G33" s="22">
        <f t="shared" si="1"/>
        <v>39985</v>
      </c>
      <c r="H33" s="22"/>
      <c r="I33" s="22">
        <f t="shared" si="7"/>
        <v>39988</v>
      </c>
      <c r="J33" s="22">
        <f t="shared" si="8"/>
        <v>39992</v>
      </c>
      <c r="K33" s="22">
        <f t="shared" si="9"/>
        <v>39992</v>
      </c>
      <c r="L33" s="23">
        <f t="shared" si="10"/>
        <v>39994</v>
      </c>
    </row>
    <row r="34" spans="1:12" s="10" customFormat="1" ht="16.5" hidden="1">
      <c r="A34" s="865" t="s">
        <v>16</v>
      </c>
      <c r="B34" s="865"/>
      <c r="C34" s="20" t="s">
        <v>47</v>
      </c>
      <c r="D34" s="21">
        <f t="shared" si="11"/>
        <v>39989</v>
      </c>
      <c r="E34" s="22">
        <f t="shared" si="6"/>
        <v>39991</v>
      </c>
      <c r="F34" s="22"/>
      <c r="G34" s="22">
        <f t="shared" si="1"/>
        <v>39992</v>
      </c>
      <c r="H34" s="22"/>
      <c r="I34" s="22">
        <f t="shared" si="7"/>
        <v>39995</v>
      </c>
      <c r="J34" s="22">
        <f t="shared" si="8"/>
        <v>39999</v>
      </c>
      <c r="K34" s="22">
        <f t="shared" si="9"/>
        <v>39999</v>
      </c>
      <c r="L34" s="23">
        <f t="shared" si="10"/>
        <v>40001</v>
      </c>
    </row>
    <row r="35" spans="1:12" s="10" customFormat="1" ht="16.5" hidden="1">
      <c r="A35" s="865" t="s">
        <v>19</v>
      </c>
      <c r="B35" s="865"/>
      <c r="C35" s="20" t="s">
        <v>48</v>
      </c>
      <c r="D35" s="21">
        <f t="shared" si="11"/>
        <v>39996</v>
      </c>
      <c r="E35" s="22">
        <f t="shared" si="6"/>
        <v>39998</v>
      </c>
      <c r="F35" s="22"/>
      <c r="G35" s="22">
        <f t="shared" si="1"/>
        <v>39999</v>
      </c>
      <c r="H35" s="22"/>
      <c r="I35" s="22">
        <f t="shared" si="7"/>
        <v>40002</v>
      </c>
      <c r="J35" s="22">
        <f t="shared" si="8"/>
        <v>40006</v>
      </c>
      <c r="K35" s="22">
        <f t="shared" si="9"/>
        <v>40006</v>
      </c>
      <c r="L35" s="23">
        <f t="shared" si="10"/>
        <v>40008</v>
      </c>
    </row>
    <row r="36" spans="1:12" s="10" customFormat="1" ht="16.5" hidden="1">
      <c r="A36" s="865" t="s">
        <v>9</v>
      </c>
      <c r="B36" s="865"/>
      <c r="C36" s="20" t="s">
        <v>49</v>
      </c>
      <c r="D36" s="21">
        <f t="shared" si="11"/>
        <v>40003</v>
      </c>
      <c r="E36" s="22">
        <f t="shared" si="6"/>
        <v>40005</v>
      </c>
      <c r="F36" s="22"/>
      <c r="G36" s="22">
        <f t="shared" si="1"/>
        <v>40006</v>
      </c>
      <c r="H36" s="22"/>
      <c r="I36" s="22">
        <f t="shared" si="7"/>
        <v>40009</v>
      </c>
      <c r="J36" s="22">
        <f t="shared" si="8"/>
        <v>40013</v>
      </c>
      <c r="K36" s="22">
        <f t="shared" si="9"/>
        <v>40013</v>
      </c>
      <c r="L36" s="23">
        <f t="shared" si="10"/>
        <v>40015</v>
      </c>
    </row>
    <row r="37" spans="1:12" s="10" customFormat="1" ht="16.5" hidden="1">
      <c r="A37" s="865" t="s">
        <v>16</v>
      </c>
      <c r="B37" s="865"/>
      <c r="C37" s="20" t="s">
        <v>50</v>
      </c>
      <c r="D37" s="21">
        <f t="shared" si="11"/>
        <v>40010</v>
      </c>
      <c r="E37" s="22">
        <f t="shared" si="6"/>
        <v>40012</v>
      </c>
      <c r="F37" s="22"/>
      <c r="G37" s="22">
        <f t="shared" si="1"/>
        <v>40013</v>
      </c>
      <c r="H37" s="22"/>
      <c r="I37" s="22">
        <f t="shared" si="7"/>
        <v>40016</v>
      </c>
      <c r="J37" s="22">
        <f t="shared" si="8"/>
        <v>40020</v>
      </c>
      <c r="K37" s="22">
        <f t="shared" si="9"/>
        <v>40020</v>
      </c>
      <c r="L37" s="23">
        <f t="shared" si="10"/>
        <v>40022</v>
      </c>
    </row>
    <row r="38" spans="1:12" s="10" customFormat="1" ht="16.5" hidden="1">
      <c r="A38" s="865" t="s">
        <v>19</v>
      </c>
      <c r="B38" s="865"/>
      <c r="C38" s="20" t="s">
        <v>51</v>
      </c>
      <c r="D38" s="21">
        <f t="shared" si="11"/>
        <v>40017</v>
      </c>
      <c r="E38" s="22">
        <f t="shared" si="6"/>
        <v>40019</v>
      </c>
      <c r="F38" s="22"/>
      <c r="G38" s="22">
        <f t="shared" si="1"/>
        <v>40020</v>
      </c>
      <c r="H38" s="22"/>
      <c r="I38" s="22">
        <f t="shared" si="7"/>
        <v>40023</v>
      </c>
      <c r="J38" s="22">
        <f t="shared" si="8"/>
        <v>40027</v>
      </c>
      <c r="K38" s="22">
        <f t="shared" si="9"/>
        <v>40027</v>
      </c>
      <c r="L38" s="23">
        <f t="shared" si="10"/>
        <v>40029</v>
      </c>
    </row>
    <row r="39" spans="1:12" s="10" customFormat="1" ht="16.5" hidden="1">
      <c r="A39" s="865" t="s">
        <v>9</v>
      </c>
      <c r="B39" s="865"/>
      <c r="C39" s="20" t="s">
        <v>52</v>
      </c>
      <c r="D39" s="21">
        <f t="shared" si="11"/>
        <v>40024</v>
      </c>
      <c r="E39" s="22">
        <f t="shared" si="6"/>
        <v>40026</v>
      </c>
      <c r="F39" s="22"/>
      <c r="G39" s="22">
        <f t="shared" si="1"/>
        <v>40027</v>
      </c>
      <c r="H39" s="22"/>
      <c r="I39" s="22">
        <f t="shared" si="7"/>
        <v>40030</v>
      </c>
      <c r="J39" s="22">
        <f t="shared" si="8"/>
        <v>40034</v>
      </c>
      <c r="K39" s="22">
        <f t="shared" si="9"/>
        <v>40034</v>
      </c>
      <c r="L39" s="23">
        <f t="shared" si="10"/>
        <v>40036</v>
      </c>
    </row>
    <row r="40" spans="1:12" s="10" customFormat="1" ht="16.5" hidden="1">
      <c r="A40" s="865" t="s">
        <v>16</v>
      </c>
      <c r="B40" s="865"/>
      <c r="C40" s="20" t="s">
        <v>54</v>
      </c>
      <c r="D40" s="21">
        <f t="shared" si="11"/>
        <v>40031</v>
      </c>
      <c r="E40" s="22">
        <f t="shared" si="6"/>
        <v>40033</v>
      </c>
      <c r="F40" s="22"/>
      <c r="G40" s="22">
        <f t="shared" si="1"/>
        <v>40034</v>
      </c>
      <c r="H40" s="22"/>
      <c r="I40" s="22">
        <f t="shared" si="7"/>
        <v>40037</v>
      </c>
      <c r="J40" s="22">
        <f t="shared" si="8"/>
        <v>40041</v>
      </c>
      <c r="K40" s="22">
        <f t="shared" si="9"/>
        <v>40041</v>
      </c>
      <c r="L40" s="23">
        <f t="shared" si="10"/>
        <v>40043</v>
      </c>
    </row>
    <row r="41" spans="1:12" s="10" customFormat="1" ht="16.5" hidden="1">
      <c r="A41" s="866" t="s">
        <v>19</v>
      </c>
      <c r="B41" s="867"/>
      <c r="C41" s="20" t="s">
        <v>55</v>
      </c>
      <c r="D41" s="21">
        <f t="shared" si="11"/>
        <v>40038</v>
      </c>
      <c r="E41" s="22">
        <f t="shared" si="6"/>
        <v>40040</v>
      </c>
      <c r="F41" s="22"/>
      <c r="G41" s="22">
        <f t="shared" si="1"/>
        <v>40041</v>
      </c>
      <c r="H41" s="22"/>
      <c r="I41" s="22">
        <f t="shared" si="7"/>
        <v>40044</v>
      </c>
      <c r="J41" s="22">
        <f t="shared" si="8"/>
        <v>40048</v>
      </c>
      <c r="K41" s="22">
        <f t="shared" si="9"/>
        <v>40048</v>
      </c>
      <c r="L41" s="22">
        <f t="shared" si="10"/>
        <v>40050</v>
      </c>
    </row>
    <row r="42" spans="1:12" ht="16.5" hidden="1">
      <c r="A42" s="865" t="s">
        <v>9</v>
      </c>
      <c r="B42" s="865"/>
      <c r="C42" s="20" t="s">
        <v>58</v>
      </c>
      <c r="D42" s="21">
        <f t="shared" si="11"/>
        <v>40045</v>
      </c>
      <c r="E42" s="22">
        <f t="shared" si="6"/>
        <v>40047</v>
      </c>
      <c r="F42" s="22"/>
      <c r="G42" s="22">
        <f t="shared" si="1"/>
        <v>40048</v>
      </c>
      <c r="H42" s="22"/>
      <c r="I42" s="22">
        <f t="shared" si="7"/>
        <v>40051</v>
      </c>
      <c r="J42" s="22">
        <f t="shared" si="8"/>
        <v>40055</v>
      </c>
      <c r="K42" s="22">
        <f t="shared" si="9"/>
        <v>40055</v>
      </c>
      <c r="L42" s="22">
        <f t="shared" si="10"/>
        <v>40057</v>
      </c>
    </row>
    <row r="43" spans="1:12" ht="16.5" hidden="1">
      <c r="A43" s="865" t="s">
        <v>16</v>
      </c>
      <c r="B43" s="865"/>
      <c r="C43" s="20" t="s">
        <v>56</v>
      </c>
      <c r="D43" s="21">
        <f t="shared" si="11"/>
        <v>40052</v>
      </c>
      <c r="E43" s="22">
        <f t="shared" si="6"/>
        <v>40054</v>
      </c>
      <c r="F43" s="22"/>
      <c r="G43" s="22">
        <f t="shared" si="1"/>
        <v>40055</v>
      </c>
      <c r="H43" s="22"/>
      <c r="I43" s="22">
        <f t="shared" si="7"/>
        <v>40058</v>
      </c>
      <c r="J43" s="22">
        <f t="shared" si="8"/>
        <v>40062</v>
      </c>
      <c r="K43" s="22">
        <f t="shared" si="9"/>
        <v>40062</v>
      </c>
      <c r="L43" s="22">
        <f t="shared" si="10"/>
        <v>40064</v>
      </c>
    </row>
    <row r="44" spans="1:12" ht="16.5" hidden="1">
      <c r="A44" s="865" t="s">
        <v>19</v>
      </c>
      <c r="B44" s="865"/>
      <c r="C44" s="20" t="s">
        <v>57</v>
      </c>
      <c r="D44" s="21">
        <f t="shared" si="11"/>
        <v>40059</v>
      </c>
      <c r="E44" s="22">
        <f t="shared" si="6"/>
        <v>40061</v>
      </c>
      <c r="F44" s="22"/>
      <c r="G44" s="22">
        <f t="shared" si="1"/>
        <v>40062</v>
      </c>
      <c r="H44" s="22"/>
      <c r="I44" s="22">
        <f t="shared" si="7"/>
        <v>40065</v>
      </c>
      <c r="J44" s="22">
        <f t="shared" si="8"/>
        <v>40069</v>
      </c>
      <c r="K44" s="22">
        <f t="shared" si="9"/>
        <v>40069</v>
      </c>
      <c r="L44" s="22">
        <f t="shared" si="10"/>
        <v>40071</v>
      </c>
    </row>
    <row r="45" spans="1:12" ht="16.5" hidden="1">
      <c r="A45" s="865" t="s">
        <v>9</v>
      </c>
      <c r="B45" s="865"/>
      <c r="C45" s="20" t="s">
        <v>59</v>
      </c>
      <c r="D45" s="21">
        <f t="shared" si="11"/>
        <v>40066</v>
      </c>
      <c r="E45" s="22">
        <f t="shared" si="6"/>
        <v>40068</v>
      </c>
      <c r="F45" s="22"/>
      <c r="G45" s="22">
        <f t="shared" si="1"/>
        <v>40069</v>
      </c>
      <c r="H45" s="22"/>
      <c r="I45" s="22">
        <f t="shared" si="7"/>
        <v>40072</v>
      </c>
      <c r="J45" s="22">
        <f t="shared" si="8"/>
        <v>40076</v>
      </c>
      <c r="K45" s="22">
        <f t="shared" si="9"/>
        <v>40076</v>
      </c>
      <c r="L45" s="22">
        <f t="shared" si="10"/>
        <v>40078</v>
      </c>
    </row>
    <row r="46" spans="1:12" ht="16.5" hidden="1">
      <c r="A46" s="864" t="s">
        <v>16</v>
      </c>
      <c r="B46" s="864"/>
      <c r="C46" s="34" t="s">
        <v>60</v>
      </c>
      <c r="D46" s="35">
        <f t="shared" si="11"/>
        <v>40073</v>
      </c>
      <c r="E46" s="36">
        <f t="shared" si="6"/>
        <v>40075</v>
      </c>
      <c r="F46" s="36"/>
      <c r="G46" s="36">
        <f t="shared" si="1"/>
        <v>40076</v>
      </c>
      <c r="H46" s="36"/>
      <c r="I46" s="36">
        <f t="shared" si="7"/>
        <v>40079</v>
      </c>
      <c r="J46" s="36">
        <f t="shared" si="8"/>
        <v>40083</v>
      </c>
      <c r="K46" s="36">
        <f t="shared" si="9"/>
        <v>40083</v>
      </c>
      <c r="L46" s="36">
        <f t="shared" si="10"/>
        <v>40085</v>
      </c>
    </row>
    <row r="47" spans="1:12" ht="16.5" hidden="1">
      <c r="A47" s="858" t="s">
        <v>19</v>
      </c>
      <c r="B47" s="858"/>
      <c r="C47" s="37" t="s">
        <v>61</v>
      </c>
      <c r="D47" s="38">
        <f t="shared" si="11"/>
        <v>40080</v>
      </c>
      <c r="E47" s="39">
        <f t="shared" si="6"/>
        <v>40082</v>
      </c>
      <c r="F47" s="39"/>
      <c r="G47" s="39">
        <f t="shared" si="1"/>
        <v>40083</v>
      </c>
      <c r="H47" s="39"/>
      <c r="I47" s="39">
        <f t="shared" si="7"/>
        <v>40086</v>
      </c>
      <c r="J47" s="39">
        <f t="shared" si="8"/>
        <v>40090</v>
      </c>
      <c r="K47" s="39">
        <f t="shared" si="9"/>
        <v>40090</v>
      </c>
      <c r="L47" s="39">
        <f t="shared" si="10"/>
        <v>40092</v>
      </c>
    </row>
    <row r="48" spans="1:12" ht="16.5" hidden="1">
      <c r="A48" s="858" t="s">
        <v>9</v>
      </c>
      <c r="B48" s="858"/>
      <c r="C48" s="37" t="s">
        <v>62</v>
      </c>
      <c r="D48" s="38">
        <f t="shared" si="11"/>
        <v>40087</v>
      </c>
      <c r="E48" s="39">
        <f t="shared" si="6"/>
        <v>40089</v>
      </c>
      <c r="F48" s="39"/>
      <c r="G48" s="39">
        <f t="shared" si="1"/>
        <v>40090</v>
      </c>
      <c r="H48" s="39"/>
      <c r="I48" s="39">
        <f t="shared" si="7"/>
        <v>40093</v>
      </c>
      <c r="J48" s="39">
        <f t="shared" si="8"/>
        <v>40097</v>
      </c>
      <c r="K48" s="39">
        <f t="shared" si="9"/>
        <v>40097</v>
      </c>
      <c r="L48" s="39">
        <f t="shared" si="10"/>
        <v>40099</v>
      </c>
    </row>
    <row r="49" spans="1:12" ht="16.5" hidden="1">
      <c r="A49" s="858" t="s">
        <v>16</v>
      </c>
      <c r="B49" s="858"/>
      <c r="C49" s="37" t="s">
        <v>63</v>
      </c>
      <c r="D49" s="38">
        <f t="shared" si="11"/>
        <v>40094</v>
      </c>
      <c r="E49" s="39">
        <f t="shared" si="6"/>
        <v>40096</v>
      </c>
      <c r="F49" s="39"/>
      <c r="G49" s="39">
        <f t="shared" si="1"/>
        <v>40097</v>
      </c>
      <c r="H49" s="39"/>
      <c r="I49" s="39">
        <f t="shared" si="7"/>
        <v>40100</v>
      </c>
      <c r="J49" s="39">
        <f t="shared" si="8"/>
        <v>40104</v>
      </c>
      <c r="K49" s="39">
        <f t="shared" si="9"/>
        <v>40104</v>
      </c>
      <c r="L49" s="39">
        <f t="shared" si="10"/>
        <v>40106</v>
      </c>
    </row>
    <row r="50" spans="1:12" ht="16.5" hidden="1">
      <c r="A50" s="858" t="s">
        <v>19</v>
      </c>
      <c r="B50" s="858"/>
      <c r="C50" s="37" t="s">
        <v>64</v>
      </c>
      <c r="D50" s="38">
        <f t="shared" si="11"/>
        <v>40101</v>
      </c>
      <c r="E50" s="39">
        <f t="shared" si="6"/>
        <v>40103</v>
      </c>
      <c r="F50" s="39"/>
      <c r="G50" s="39">
        <f t="shared" si="1"/>
        <v>40104</v>
      </c>
      <c r="H50" s="39"/>
      <c r="I50" s="39">
        <f t="shared" si="7"/>
        <v>40107</v>
      </c>
      <c r="J50" s="39">
        <f t="shared" si="8"/>
        <v>40111</v>
      </c>
      <c r="K50" s="39">
        <f t="shared" si="9"/>
        <v>40111</v>
      </c>
      <c r="L50" s="39">
        <f t="shared" si="10"/>
        <v>40113</v>
      </c>
    </row>
    <row r="51" spans="1:12" ht="16.5" hidden="1">
      <c r="A51" s="858" t="s">
        <v>9</v>
      </c>
      <c r="B51" s="858"/>
      <c r="C51" s="37" t="s">
        <v>65</v>
      </c>
      <c r="D51" s="38">
        <f t="shared" si="11"/>
        <v>40108</v>
      </c>
      <c r="E51" s="39">
        <f t="shared" si="6"/>
        <v>40110</v>
      </c>
      <c r="F51" s="39"/>
      <c r="G51" s="39">
        <f t="shared" si="1"/>
        <v>40111</v>
      </c>
      <c r="H51" s="39"/>
      <c r="I51" s="39">
        <f t="shared" si="7"/>
        <v>40114</v>
      </c>
      <c r="J51" s="39">
        <f t="shared" si="8"/>
        <v>40118</v>
      </c>
      <c r="K51" s="39">
        <f t="shared" si="9"/>
        <v>40118</v>
      </c>
      <c r="L51" s="39">
        <f t="shared" si="10"/>
        <v>40120</v>
      </c>
    </row>
    <row r="52" spans="1:12" ht="16.5" hidden="1">
      <c r="A52" s="858" t="s">
        <v>16</v>
      </c>
      <c r="B52" s="858"/>
      <c r="C52" s="37" t="s">
        <v>34</v>
      </c>
      <c r="D52" s="38">
        <f t="shared" si="11"/>
        <v>40115</v>
      </c>
      <c r="E52" s="39">
        <f t="shared" si="6"/>
        <v>40117</v>
      </c>
      <c r="F52" s="39"/>
      <c r="G52" s="39">
        <f t="shared" si="1"/>
        <v>40118</v>
      </c>
      <c r="H52" s="39"/>
      <c r="I52" s="39">
        <f t="shared" si="7"/>
        <v>40121</v>
      </c>
      <c r="J52" s="39">
        <f t="shared" si="8"/>
        <v>40125</v>
      </c>
      <c r="K52" s="39">
        <f t="shared" si="9"/>
        <v>40125</v>
      </c>
      <c r="L52" s="39">
        <f t="shared" si="10"/>
        <v>40127</v>
      </c>
    </row>
    <row r="53" spans="1:12" ht="16.5" hidden="1">
      <c r="A53" s="858" t="s">
        <v>19</v>
      </c>
      <c r="B53" s="858"/>
      <c r="C53" s="37" t="s">
        <v>66</v>
      </c>
      <c r="D53" s="38">
        <f t="shared" si="11"/>
        <v>40122</v>
      </c>
      <c r="E53" s="39">
        <f t="shared" si="6"/>
        <v>40124</v>
      </c>
      <c r="F53" s="39"/>
      <c r="G53" s="39">
        <f t="shared" si="1"/>
        <v>40125</v>
      </c>
      <c r="H53" s="39"/>
      <c r="I53" s="39">
        <f t="shared" si="7"/>
        <v>40128</v>
      </c>
      <c r="J53" s="39">
        <f t="shared" si="8"/>
        <v>40132</v>
      </c>
      <c r="K53" s="39">
        <f t="shared" si="9"/>
        <v>40132</v>
      </c>
      <c r="L53" s="39">
        <f t="shared" si="10"/>
        <v>40134</v>
      </c>
    </row>
    <row r="54" spans="1:12" s="10" customFormat="1" ht="16.5" hidden="1">
      <c r="A54" s="858" t="s">
        <v>69</v>
      </c>
      <c r="B54" s="858"/>
      <c r="C54" s="37" t="s">
        <v>70</v>
      </c>
      <c r="D54" s="38">
        <f t="shared" si="11"/>
        <v>40129</v>
      </c>
      <c r="E54" s="39">
        <f t="shared" si="6"/>
        <v>40131</v>
      </c>
      <c r="F54" s="39"/>
      <c r="G54" s="39">
        <f t="shared" si="1"/>
        <v>40132</v>
      </c>
      <c r="H54" s="39"/>
      <c r="I54" s="39">
        <f t="shared" si="7"/>
        <v>40135</v>
      </c>
      <c r="J54" s="39">
        <f t="shared" si="8"/>
        <v>40139</v>
      </c>
      <c r="K54" s="39">
        <f t="shared" si="9"/>
        <v>40139</v>
      </c>
      <c r="L54" s="39">
        <f t="shared" si="10"/>
        <v>40141</v>
      </c>
    </row>
    <row r="55" spans="1:12" ht="16.5" hidden="1">
      <c r="A55" s="858" t="s">
        <v>16</v>
      </c>
      <c r="B55" s="858"/>
      <c r="C55" s="37" t="s">
        <v>67</v>
      </c>
      <c r="D55" s="38">
        <f t="shared" si="11"/>
        <v>40136</v>
      </c>
      <c r="E55" s="39">
        <f t="shared" si="6"/>
        <v>40138</v>
      </c>
      <c r="F55" s="39"/>
      <c r="G55" s="39">
        <f t="shared" si="1"/>
        <v>40139</v>
      </c>
      <c r="H55" s="39"/>
      <c r="I55" s="39">
        <f t="shared" si="7"/>
        <v>40142</v>
      </c>
      <c r="J55" s="39">
        <f t="shared" si="8"/>
        <v>40146</v>
      </c>
      <c r="K55" s="39">
        <f t="shared" si="9"/>
        <v>40146</v>
      </c>
      <c r="L55" s="39">
        <f t="shared" si="10"/>
        <v>40148</v>
      </c>
    </row>
    <row r="56" spans="1:12" ht="16.5" hidden="1">
      <c r="A56" s="862" t="s">
        <v>19</v>
      </c>
      <c r="B56" s="863"/>
      <c r="C56" s="37" t="s">
        <v>68</v>
      </c>
      <c r="D56" s="38">
        <f t="shared" si="11"/>
        <v>40143</v>
      </c>
      <c r="E56" s="39">
        <f t="shared" si="6"/>
        <v>40145</v>
      </c>
      <c r="F56" s="39"/>
      <c r="G56" s="39">
        <f t="shared" si="1"/>
        <v>40146</v>
      </c>
      <c r="H56" s="39"/>
      <c r="I56" s="39">
        <f t="shared" si="7"/>
        <v>40149</v>
      </c>
      <c r="J56" s="39">
        <f t="shared" si="8"/>
        <v>40153</v>
      </c>
      <c r="K56" s="39">
        <f t="shared" si="9"/>
        <v>40153</v>
      </c>
      <c r="L56" s="39">
        <f t="shared" si="10"/>
        <v>40155</v>
      </c>
    </row>
    <row r="57" spans="1:12" s="10" customFormat="1" ht="16.5" hidden="1">
      <c r="A57" s="862" t="str">
        <f>A54</f>
        <v>SITC YOKOHAMA</v>
      </c>
      <c r="B57" s="863"/>
      <c r="C57" s="37" t="s">
        <v>71</v>
      </c>
      <c r="D57" s="38">
        <f t="shared" si="11"/>
        <v>40150</v>
      </c>
      <c r="E57" s="39">
        <f t="shared" si="6"/>
        <v>40152</v>
      </c>
      <c r="F57" s="39"/>
      <c r="G57" s="39">
        <f t="shared" si="1"/>
        <v>40153</v>
      </c>
      <c r="H57" s="39"/>
      <c r="I57" s="39">
        <f t="shared" si="7"/>
        <v>40156</v>
      </c>
      <c r="J57" s="39">
        <f t="shared" si="8"/>
        <v>40160</v>
      </c>
      <c r="K57" s="39">
        <f t="shared" si="9"/>
        <v>40160</v>
      </c>
      <c r="L57" s="39">
        <f t="shared" si="10"/>
        <v>40162</v>
      </c>
    </row>
    <row r="58" spans="1:12" ht="16.5" hidden="1">
      <c r="A58" s="862" t="s">
        <v>16</v>
      </c>
      <c r="B58" s="863"/>
      <c r="C58" s="37" t="s">
        <v>37</v>
      </c>
      <c r="D58" s="38">
        <f t="shared" si="11"/>
        <v>40157</v>
      </c>
      <c r="E58" s="40" t="s">
        <v>36</v>
      </c>
      <c r="F58" s="40"/>
      <c r="G58" s="40" t="s">
        <v>36</v>
      </c>
      <c r="H58" s="40"/>
      <c r="I58" s="39">
        <f t="shared" si="7"/>
        <v>40163</v>
      </c>
      <c r="J58" s="40" t="s">
        <v>36</v>
      </c>
      <c r="K58" s="40" t="s">
        <v>36</v>
      </c>
      <c r="L58" s="40" t="s">
        <v>36</v>
      </c>
    </row>
    <row r="59" spans="1:12" ht="16.5" hidden="1">
      <c r="A59" s="862" t="s">
        <v>19</v>
      </c>
      <c r="B59" s="863"/>
      <c r="C59" s="37" t="s">
        <v>73</v>
      </c>
      <c r="D59" s="38">
        <f t="shared" si="11"/>
        <v>40164</v>
      </c>
      <c r="E59" s="40" t="s">
        <v>36</v>
      </c>
      <c r="F59" s="40"/>
      <c r="G59" s="40" t="s">
        <v>36</v>
      </c>
      <c r="H59" s="40"/>
      <c r="I59" s="39">
        <f t="shared" si="7"/>
        <v>40170</v>
      </c>
      <c r="J59" s="40" t="s">
        <v>36</v>
      </c>
      <c r="K59" s="40" t="s">
        <v>36</v>
      </c>
      <c r="L59" s="40" t="s">
        <v>36</v>
      </c>
    </row>
    <row r="60" spans="1:12" s="10" customFormat="1" ht="16.5" hidden="1">
      <c r="A60" s="862" t="s">
        <v>69</v>
      </c>
      <c r="B60" s="863"/>
      <c r="C60" s="37" t="s">
        <v>72</v>
      </c>
      <c r="D60" s="38">
        <f t="shared" si="11"/>
        <v>40171</v>
      </c>
      <c r="E60" s="40" t="s">
        <v>36</v>
      </c>
      <c r="F60" s="40"/>
      <c r="G60" s="40" t="s">
        <v>36</v>
      </c>
      <c r="H60" s="40"/>
      <c r="I60" s="39">
        <f t="shared" si="7"/>
        <v>40177</v>
      </c>
      <c r="J60" s="40" t="s">
        <v>36</v>
      </c>
      <c r="K60" s="40" t="s">
        <v>36</v>
      </c>
      <c r="L60" s="40" t="s">
        <v>36</v>
      </c>
    </row>
    <row r="61" spans="1:12" ht="16.5" hidden="1">
      <c r="A61" s="858" t="s">
        <v>74</v>
      </c>
      <c r="B61" s="858"/>
      <c r="C61" s="37" t="s">
        <v>75</v>
      </c>
      <c r="D61" s="38">
        <f>D60+8</f>
        <v>40179</v>
      </c>
      <c r="E61" s="39">
        <f t="shared" ref="E61:E76" si="12">D61+2</f>
        <v>40181</v>
      </c>
      <c r="F61" s="39"/>
      <c r="G61" s="39">
        <f>D61+3</f>
        <v>40182</v>
      </c>
      <c r="H61" s="39" t="s">
        <v>35</v>
      </c>
      <c r="I61" s="39">
        <f t="shared" si="7"/>
        <v>40185</v>
      </c>
      <c r="J61" s="39">
        <f t="shared" ref="J61:J66" si="13">D61+9</f>
        <v>40188</v>
      </c>
      <c r="K61" s="39">
        <f t="shared" ref="K61:K66" si="14">D61+9</f>
        <v>40188</v>
      </c>
      <c r="L61" s="39">
        <f>D61+11</f>
        <v>40190</v>
      </c>
    </row>
    <row r="62" spans="1:12" ht="16.5" hidden="1">
      <c r="A62" s="858" t="s">
        <v>82</v>
      </c>
      <c r="B62" s="858"/>
      <c r="C62" s="37" t="s">
        <v>75</v>
      </c>
      <c r="D62" s="38">
        <f>D61+7</f>
        <v>40186</v>
      </c>
      <c r="E62" s="39">
        <f t="shared" si="12"/>
        <v>40188</v>
      </c>
      <c r="F62" s="39"/>
      <c r="G62" s="39">
        <f>D62+3</f>
        <v>40189</v>
      </c>
      <c r="H62" s="39" t="s">
        <v>35</v>
      </c>
      <c r="I62" s="39">
        <f t="shared" si="7"/>
        <v>40192</v>
      </c>
      <c r="J62" s="39">
        <f t="shared" si="13"/>
        <v>40195</v>
      </c>
      <c r="K62" s="39">
        <f t="shared" si="14"/>
        <v>40195</v>
      </c>
      <c r="L62" s="39">
        <f>D62+11</f>
        <v>40197</v>
      </c>
    </row>
    <row r="63" spans="1:12" s="10" customFormat="1" ht="16.5" hidden="1">
      <c r="A63" s="858" t="s">
        <v>76</v>
      </c>
      <c r="B63" s="858"/>
      <c r="C63" s="37" t="s">
        <v>77</v>
      </c>
      <c r="D63" s="38">
        <f>D62+7</f>
        <v>40193</v>
      </c>
      <c r="E63" s="39">
        <f t="shared" si="12"/>
        <v>40195</v>
      </c>
      <c r="F63" s="39"/>
      <c r="G63" s="39">
        <f>D63+3</f>
        <v>40196</v>
      </c>
      <c r="H63" s="39" t="s">
        <v>35</v>
      </c>
      <c r="I63" s="39">
        <f t="shared" si="7"/>
        <v>40199</v>
      </c>
      <c r="J63" s="39">
        <f t="shared" si="13"/>
        <v>40202</v>
      </c>
      <c r="K63" s="39">
        <f t="shared" si="14"/>
        <v>40202</v>
      </c>
      <c r="L63" s="39">
        <f>D63+11</f>
        <v>40204</v>
      </c>
    </row>
    <row r="64" spans="1:12" ht="16.5" hidden="1">
      <c r="A64" s="858" t="s">
        <v>74</v>
      </c>
      <c r="B64" s="858"/>
      <c r="C64" s="37" t="s">
        <v>77</v>
      </c>
      <c r="D64" s="38">
        <f>D63+7</f>
        <v>40200</v>
      </c>
      <c r="E64" s="39">
        <f t="shared" si="12"/>
        <v>40202</v>
      </c>
      <c r="F64" s="39"/>
      <c r="G64" s="39">
        <f>D64+3</f>
        <v>40203</v>
      </c>
      <c r="H64" s="39" t="s">
        <v>35</v>
      </c>
      <c r="I64" s="39">
        <f t="shared" si="7"/>
        <v>40206</v>
      </c>
      <c r="J64" s="39">
        <f t="shared" si="13"/>
        <v>40209</v>
      </c>
      <c r="K64" s="39">
        <f t="shared" si="14"/>
        <v>40209</v>
      </c>
      <c r="L64" s="39">
        <f>D64+11</f>
        <v>40211</v>
      </c>
    </row>
    <row r="65" spans="1:12" ht="16.5" hidden="1">
      <c r="A65" s="858" t="s">
        <v>82</v>
      </c>
      <c r="B65" s="858"/>
      <c r="C65" s="37" t="s">
        <v>77</v>
      </c>
      <c r="D65" s="38">
        <f>D64+7</f>
        <v>40207</v>
      </c>
      <c r="E65" s="39">
        <f t="shared" si="12"/>
        <v>40209</v>
      </c>
      <c r="F65" s="39"/>
      <c r="G65" s="39" t="s">
        <v>36</v>
      </c>
      <c r="H65" s="39" t="s">
        <v>35</v>
      </c>
      <c r="I65" s="39">
        <f t="shared" si="7"/>
        <v>40213</v>
      </c>
      <c r="J65" s="39">
        <f t="shared" si="13"/>
        <v>40216</v>
      </c>
      <c r="K65" s="39">
        <f t="shared" si="14"/>
        <v>40216</v>
      </c>
      <c r="L65" s="39">
        <f>D65+11</f>
        <v>40218</v>
      </c>
    </row>
    <row r="66" spans="1:12" s="10" customFormat="1" ht="16.5" hidden="1">
      <c r="A66" s="858" t="s">
        <v>76</v>
      </c>
      <c r="B66" s="858"/>
      <c r="C66" s="37" t="s">
        <v>78</v>
      </c>
      <c r="D66" s="38">
        <f>D65+7</f>
        <v>40214</v>
      </c>
      <c r="E66" s="39">
        <f t="shared" si="12"/>
        <v>40216</v>
      </c>
      <c r="F66" s="39"/>
      <c r="G66" s="39" t="s">
        <v>36</v>
      </c>
      <c r="H66" s="39" t="s">
        <v>35</v>
      </c>
      <c r="I66" s="39">
        <f t="shared" si="7"/>
        <v>40220</v>
      </c>
      <c r="J66" s="39">
        <f t="shared" si="13"/>
        <v>40223</v>
      </c>
      <c r="K66" s="39">
        <f t="shared" si="14"/>
        <v>40223</v>
      </c>
      <c r="L66" s="41" t="s">
        <v>36</v>
      </c>
    </row>
    <row r="67" spans="1:12" ht="16.5" hidden="1">
      <c r="A67" s="859" t="s">
        <v>74</v>
      </c>
      <c r="B67" s="859"/>
      <c r="C67" s="42" t="s">
        <v>78</v>
      </c>
      <c r="D67" s="43">
        <f>D66+4</f>
        <v>40218</v>
      </c>
      <c r="E67" s="44">
        <f t="shared" si="12"/>
        <v>40220</v>
      </c>
      <c r="F67" s="44"/>
      <c r="G67" s="44" t="s">
        <v>36</v>
      </c>
      <c r="H67" s="44">
        <f>D67+8</f>
        <v>40226</v>
      </c>
      <c r="I67" s="44">
        <f>H67+1</f>
        <v>40227</v>
      </c>
      <c r="J67" s="44">
        <f>I67+3</f>
        <v>40230</v>
      </c>
      <c r="K67" s="44">
        <f>J67</f>
        <v>40230</v>
      </c>
      <c r="L67" s="44">
        <f>K67+2</f>
        <v>40232</v>
      </c>
    </row>
    <row r="68" spans="1:12" ht="16.5" hidden="1">
      <c r="A68" s="858" t="s">
        <v>82</v>
      </c>
      <c r="B68" s="858"/>
      <c r="C68" s="37" t="s">
        <v>78</v>
      </c>
      <c r="D68" s="38">
        <f>D66+14</f>
        <v>40228</v>
      </c>
      <c r="E68" s="39">
        <f t="shared" si="12"/>
        <v>40230</v>
      </c>
      <c r="F68" s="39"/>
      <c r="G68" s="39">
        <f>D68+3</f>
        <v>40231</v>
      </c>
      <c r="H68" s="39">
        <f>D68+5</f>
        <v>40233</v>
      </c>
      <c r="I68" s="39">
        <f>D68+6</f>
        <v>40234</v>
      </c>
      <c r="J68" s="39">
        <f>D68+9</f>
        <v>40237</v>
      </c>
      <c r="K68" s="39">
        <f>D68+9</f>
        <v>40237</v>
      </c>
      <c r="L68" s="39">
        <f>D68+11</f>
        <v>40239</v>
      </c>
    </row>
    <row r="69" spans="1:12" s="10" customFormat="1" ht="16.5" hidden="1">
      <c r="A69" s="860" t="s">
        <v>88</v>
      </c>
      <c r="B69" s="861"/>
      <c r="C69" s="45" t="s">
        <v>79</v>
      </c>
      <c r="D69" s="46">
        <f>D68+7</f>
        <v>40235</v>
      </c>
      <c r="E69" s="47">
        <f t="shared" si="12"/>
        <v>40237</v>
      </c>
      <c r="F69" s="47"/>
      <c r="G69" s="47" t="s">
        <v>36</v>
      </c>
      <c r="H69" s="47">
        <f>H68+7</f>
        <v>40240</v>
      </c>
      <c r="I69" s="47">
        <f>I68+7</f>
        <v>40241</v>
      </c>
      <c r="J69" s="47" t="s">
        <v>35</v>
      </c>
      <c r="K69" s="47" t="s">
        <v>35</v>
      </c>
      <c r="L69" s="47" t="s">
        <v>35</v>
      </c>
    </row>
    <row r="70" spans="1:12" ht="16.5" hidden="1">
      <c r="A70" s="858" t="s">
        <v>74</v>
      </c>
      <c r="B70" s="858"/>
      <c r="C70" s="37" t="s">
        <v>79</v>
      </c>
      <c r="D70" s="38">
        <f>D68+14</f>
        <v>40242</v>
      </c>
      <c r="E70" s="39">
        <f t="shared" si="12"/>
        <v>40244</v>
      </c>
      <c r="F70" s="39"/>
      <c r="G70" s="39">
        <f t="shared" ref="G70:G76" si="15">D70+3</f>
        <v>40245</v>
      </c>
      <c r="H70" s="39">
        <f t="shared" ref="H70:H76" si="16">D70+5</f>
        <v>40247</v>
      </c>
      <c r="I70" s="39">
        <f t="shared" ref="I70:I76" si="17">D70+6</f>
        <v>40248</v>
      </c>
      <c r="J70" s="39">
        <f>D70+9</f>
        <v>40251</v>
      </c>
      <c r="K70" s="39">
        <f>D70+9</f>
        <v>40251</v>
      </c>
      <c r="L70" s="39">
        <f>D70+11</f>
        <v>40253</v>
      </c>
    </row>
    <row r="71" spans="1:12" ht="16.5" hidden="1">
      <c r="A71" s="858" t="s">
        <v>82</v>
      </c>
      <c r="B71" s="858"/>
      <c r="C71" s="37" t="s">
        <v>79</v>
      </c>
      <c r="D71" s="38">
        <f t="shared" ref="D71:D76" si="18">D70+7</f>
        <v>40249</v>
      </c>
      <c r="E71" s="39">
        <f t="shared" si="12"/>
        <v>40251</v>
      </c>
      <c r="F71" s="39"/>
      <c r="G71" s="39">
        <f t="shared" si="15"/>
        <v>40252</v>
      </c>
      <c r="H71" s="39">
        <f t="shared" si="16"/>
        <v>40254</v>
      </c>
      <c r="I71" s="39">
        <f t="shared" si="17"/>
        <v>40255</v>
      </c>
      <c r="J71" s="39">
        <f>D71+9</f>
        <v>40258</v>
      </c>
      <c r="K71" s="39">
        <f>D71+9</f>
        <v>40258</v>
      </c>
      <c r="L71" s="39">
        <f>D71+11</f>
        <v>40260</v>
      </c>
    </row>
    <row r="72" spans="1:12" s="10" customFormat="1" ht="16.5" hidden="1">
      <c r="A72" s="858" t="s">
        <v>76</v>
      </c>
      <c r="B72" s="858"/>
      <c r="C72" s="37" t="s">
        <v>80</v>
      </c>
      <c r="D72" s="38">
        <f t="shared" si="18"/>
        <v>40256</v>
      </c>
      <c r="E72" s="39">
        <f t="shared" si="12"/>
        <v>40258</v>
      </c>
      <c r="F72" s="39"/>
      <c r="G72" s="39">
        <f t="shared" si="15"/>
        <v>40259</v>
      </c>
      <c r="H72" s="39">
        <f t="shared" si="16"/>
        <v>40261</v>
      </c>
      <c r="I72" s="39">
        <f t="shared" si="17"/>
        <v>40262</v>
      </c>
      <c r="J72" s="39">
        <f>D72+9</f>
        <v>40265</v>
      </c>
      <c r="K72" s="39">
        <f>D72+9</f>
        <v>40265</v>
      </c>
      <c r="L72" s="39">
        <f>D72+11</f>
        <v>40267</v>
      </c>
    </row>
    <row r="73" spans="1:12" s="10" customFormat="1" ht="16.5" hidden="1">
      <c r="A73" s="858" t="s">
        <v>74</v>
      </c>
      <c r="B73" s="858"/>
      <c r="C73" s="37" t="s">
        <v>80</v>
      </c>
      <c r="D73" s="38">
        <f t="shared" si="18"/>
        <v>40263</v>
      </c>
      <c r="E73" s="39">
        <f t="shared" si="12"/>
        <v>40265</v>
      </c>
      <c r="F73" s="39"/>
      <c r="G73" s="39">
        <f t="shared" si="15"/>
        <v>40266</v>
      </c>
      <c r="H73" s="39">
        <f t="shared" si="16"/>
        <v>40268</v>
      </c>
      <c r="I73" s="39">
        <f t="shared" si="17"/>
        <v>40269</v>
      </c>
      <c r="J73" s="39">
        <f>D73+9</f>
        <v>40272</v>
      </c>
      <c r="K73" s="39">
        <f>D73+9</f>
        <v>40272</v>
      </c>
      <c r="L73" s="39" t="s">
        <v>35</v>
      </c>
    </row>
    <row r="74" spans="1:12" s="10" customFormat="1" ht="16.5" hidden="1">
      <c r="A74" s="858" t="s">
        <v>82</v>
      </c>
      <c r="B74" s="858"/>
      <c r="C74" s="37" t="s">
        <v>80</v>
      </c>
      <c r="D74" s="38">
        <f t="shared" si="18"/>
        <v>40270</v>
      </c>
      <c r="E74" s="39">
        <f t="shared" si="12"/>
        <v>40272</v>
      </c>
      <c r="F74" s="39"/>
      <c r="G74" s="39">
        <f t="shared" si="15"/>
        <v>40273</v>
      </c>
      <c r="H74" s="39">
        <f t="shared" si="16"/>
        <v>40275</v>
      </c>
      <c r="I74" s="39">
        <f t="shared" si="17"/>
        <v>40276</v>
      </c>
      <c r="J74" s="39" t="s">
        <v>35</v>
      </c>
      <c r="K74" s="39" t="s">
        <v>35</v>
      </c>
      <c r="L74" s="39" t="s">
        <v>35</v>
      </c>
    </row>
    <row r="75" spans="1:12" s="10" customFormat="1" ht="16.5" hidden="1">
      <c r="A75" s="858" t="str">
        <f>A72</f>
        <v>SINGAPORE BRIDGE</v>
      </c>
      <c r="B75" s="858"/>
      <c r="C75" s="37" t="s">
        <v>81</v>
      </c>
      <c r="D75" s="38">
        <f t="shared" si="18"/>
        <v>40277</v>
      </c>
      <c r="E75" s="39">
        <f t="shared" si="12"/>
        <v>40279</v>
      </c>
      <c r="F75" s="39"/>
      <c r="G75" s="39">
        <f t="shared" si="15"/>
        <v>40280</v>
      </c>
      <c r="H75" s="39">
        <f t="shared" si="16"/>
        <v>40282</v>
      </c>
      <c r="I75" s="39">
        <f t="shared" si="17"/>
        <v>40283</v>
      </c>
      <c r="J75" s="39">
        <f>J73+14</f>
        <v>40286</v>
      </c>
      <c r="K75" s="39">
        <f>K73+14</f>
        <v>40286</v>
      </c>
      <c r="L75" s="39" t="s">
        <v>35</v>
      </c>
    </row>
    <row r="76" spans="1:12" s="10" customFormat="1" ht="16.5" hidden="1">
      <c r="A76" s="858" t="s">
        <v>74</v>
      </c>
      <c r="B76" s="858"/>
      <c r="C76" s="37" t="s">
        <v>81</v>
      </c>
      <c r="D76" s="38">
        <f t="shared" si="18"/>
        <v>40284</v>
      </c>
      <c r="E76" s="39">
        <f t="shared" si="12"/>
        <v>40286</v>
      </c>
      <c r="F76" s="39"/>
      <c r="G76" s="39">
        <f t="shared" si="15"/>
        <v>40287</v>
      </c>
      <c r="H76" s="39">
        <f t="shared" si="16"/>
        <v>40289</v>
      </c>
      <c r="I76" s="39">
        <f t="shared" si="17"/>
        <v>40290</v>
      </c>
      <c r="J76" s="39">
        <f>J75+7</f>
        <v>40293</v>
      </c>
      <c r="K76" s="39">
        <f>K75+7</f>
        <v>40293</v>
      </c>
      <c r="L76" s="39" t="s">
        <v>35</v>
      </c>
    </row>
    <row r="77" spans="1:12" s="10" customFormat="1" ht="30">
      <c r="A77" s="851" t="s">
        <v>0</v>
      </c>
      <c r="B77" s="851"/>
      <c r="C77" s="851" t="s">
        <v>6</v>
      </c>
      <c r="D77" s="851" t="s">
        <v>463</v>
      </c>
      <c r="E77" s="49" t="s">
        <v>459</v>
      </c>
      <c r="F77" s="49" t="s">
        <v>460</v>
      </c>
      <c r="G77" s="49" t="s">
        <v>461</v>
      </c>
      <c r="H77" s="49" t="s">
        <v>462</v>
      </c>
      <c r="J77" s="48"/>
    </row>
    <row r="78" spans="1:12" s="10" customFormat="1" ht="15">
      <c r="A78" s="851"/>
      <c r="B78" s="851"/>
      <c r="C78" s="851"/>
      <c r="D78" s="851"/>
      <c r="E78" s="96" t="s">
        <v>165</v>
      </c>
      <c r="F78" s="96" t="s">
        <v>166</v>
      </c>
      <c r="G78" s="96" t="s">
        <v>165</v>
      </c>
      <c r="H78" s="96" t="s">
        <v>167</v>
      </c>
      <c r="J78" s="48"/>
    </row>
    <row r="79" spans="1:12" s="10" customFormat="1" ht="15">
      <c r="A79" s="851"/>
      <c r="B79" s="851"/>
      <c r="C79" s="851"/>
      <c r="D79" s="851"/>
      <c r="E79" s="50" t="s">
        <v>17</v>
      </c>
      <c r="F79" s="50" t="s">
        <v>208</v>
      </c>
      <c r="G79" s="50" t="s">
        <v>91</v>
      </c>
      <c r="H79" s="50" t="s">
        <v>84</v>
      </c>
      <c r="J79" s="48"/>
    </row>
    <row r="80" spans="1:12" s="10" customFormat="1" ht="25.5" hidden="1" customHeight="1">
      <c r="A80" s="849" t="s">
        <v>189</v>
      </c>
      <c r="B80" s="850"/>
      <c r="C80" s="105" t="s">
        <v>444</v>
      </c>
      <c r="D80" s="38">
        <v>41942</v>
      </c>
      <c r="E80" s="39">
        <f t="shared" ref="E80:E85" si="19">D80+3</f>
        <v>41945</v>
      </c>
      <c r="F80" s="39">
        <f t="shared" ref="F80:F85" si="20">D80+9</f>
        <v>41951</v>
      </c>
      <c r="G80" s="104">
        <f t="shared" ref="G80:G85" si="21">D80+10</f>
        <v>41952</v>
      </c>
      <c r="H80" s="104"/>
      <c r="I80" s="31"/>
    </row>
    <row r="81" spans="1:9" s="10" customFormat="1" ht="25.5" hidden="1" customHeight="1">
      <c r="A81" s="1111" t="s">
        <v>464</v>
      </c>
      <c r="B81" s="1112"/>
      <c r="C81" s="1115" t="s">
        <v>443</v>
      </c>
      <c r="D81" s="1117">
        <f>D80+14</f>
        <v>41956</v>
      </c>
      <c r="E81" s="173">
        <f t="shared" si="19"/>
        <v>41959</v>
      </c>
      <c r="F81" s="173">
        <f t="shared" si="20"/>
        <v>41965</v>
      </c>
      <c r="G81" s="169">
        <f t="shared" si="21"/>
        <v>41966</v>
      </c>
      <c r="H81" s="169">
        <f t="shared" ref="H81:H93" si="22">D81+11</f>
        <v>41967</v>
      </c>
      <c r="I81" s="31"/>
    </row>
    <row r="82" spans="1:9" s="10" customFormat="1" ht="25.5" hidden="1" customHeight="1">
      <c r="A82" s="1113"/>
      <c r="B82" s="1114"/>
      <c r="C82" s="1116"/>
      <c r="D82" s="1118"/>
      <c r="E82" s="39">
        <f t="shared" si="19"/>
        <v>3</v>
      </c>
      <c r="F82" s="39">
        <f t="shared" si="20"/>
        <v>9</v>
      </c>
      <c r="G82" s="104">
        <f t="shared" si="21"/>
        <v>10</v>
      </c>
      <c r="H82" s="104">
        <f t="shared" si="22"/>
        <v>11</v>
      </c>
      <c r="I82" s="31"/>
    </row>
    <row r="83" spans="1:9" s="10" customFormat="1" ht="25.5" hidden="1" customHeight="1">
      <c r="A83" s="854" t="s">
        <v>189</v>
      </c>
      <c r="B83" s="855"/>
      <c r="C83" s="117" t="s">
        <v>445</v>
      </c>
      <c r="D83" s="89">
        <f>D81+7</f>
        <v>41963</v>
      </c>
      <c r="E83" s="39">
        <f t="shared" si="19"/>
        <v>41966</v>
      </c>
      <c r="F83" s="39">
        <f t="shared" si="20"/>
        <v>41972</v>
      </c>
      <c r="G83" s="104">
        <f t="shared" si="21"/>
        <v>41973</v>
      </c>
      <c r="H83" s="104">
        <f t="shared" si="22"/>
        <v>41974</v>
      </c>
      <c r="I83" s="31"/>
    </row>
    <row r="84" spans="1:9" s="10" customFormat="1" ht="25.5" hidden="1" customHeight="1">
      <c r="A84" s="854" t="s">
        <v>464</v>
      </c>
      <c r="B84" s="855"/>
      <c r="C84" s="117" t="s">
        <v>445</v>
      </c>
      <c r="D84" s="89">
        <f>D83+7</f>
        <v>41970</v>
      </c>
      <c r="E84" s="39">
        <f t="shared" si="19"/>
        <v>41973</v>
      </c>
      <c r="F84" s="39">
        <f t="shared" si="20"/>
        <v>41979</v>
      </c>
      <c r="G84" s="104">
        <f t="shared" si="21"/>
        <v>41980</v>
      </c>
      <c r="H84" s="104">
        <f t="shared" si="22"/>
        <v>41981</v>
      </c>
      <c r="I84" s="31"/>
    </row>
    <row r="85" spans="1:9" s="10" customFormat="1" ht="25.5" hidden="1" customHeight="1">
      <c r="A85" s="854" t="s">
        <v>464</v>
      </c>
      <c r="B85" s="855"/>
      <c r="C85" s="117" t="s">
        <v>457</v>
      </c>
      <c r="D85" s="89">
        <f>D84+7</f>
        <v>41977</v>
      </c>
      <c r="E85" s="39">
        <f t="shared" si="19"/>
        <v>41980</v>
      </c>
      <c r="F85" s="39">
        <f t="shared" si="20"/>
        <v>41986</v>
      </c>
      <c r="G85" s="104">
        <f t="shared" si="21"/>
        <v>41987</v>
      </c>
      <c r="H85" s="104">
        <f t="shared" si="22"/>
        <v>41988</v>
      </c>
      <c r="I85" s="31"/>
    </row>
    <row r="86" spans="1:9" s="10" customFormat="1" ht="25.5" hidden="1" customHeight="1">
      <c r="A86" s="852" t="s">
        <v>476</v>
      </c>
      <c r="B86" s="853"/>
      <c r="C86" s="177"/>
      <c r="D86" s="89">
        <f>D84+7</f>
        <v>41977</v>
      </c>
      <c r="E86" s="39">
        <f t="shared" ref="E86:E93" si="23">D86+3</f>
        <v>41980</v>
      </c>
      <c r="F86" s="39"/>
      <c r="G86" s="104">
        <f t="shared" ref="G86:G93" si="24">D86+10</f>
        <v>41987</v>
      </c>
      <c r="H86" s="104"/>
      <c r="I86" s="31"/>
    </row>
    <row r="87" spans="1:9" s="10" customFormat="1" ht="25.5" hidden="1" customHeight="1">
      <c r="A87" s="852" t="s">
        <v>189</v>
      </c>
      <c r="B87" s="853"/>
      <c r="C87" s="177" t="s">
        <v>473</v>
      </c>
      <c r="D87" s="174">
        <v>41988</v>
      </c>
      <c r="E87" s="39">
        <f t="shared" si="23"/>
        <v>41991</v>
      </c>
      <c r="F87" s="39"/>
      <c r="G87" s="104">
        <f t="shared" si="24"/>
        <v>41998</v>
      </c>
      <c r="H87" s="104"/>
      <c r="I87" s="31"/>
    </row>
    <row r="88" spans="1:9" s="10" customFormat="1" ht="25.5" hidden="1" customHeight="1">
      <c r="A88" s="852" t="s">
        <v>464</v>
      </c>
      <c r="B88" s="853"/>
      <c r="C88" s="177" t="s">
        <v>457</v>
      </c>
      <c r="D88" s="89">
        <f>D86+14</f>
        <v>41991</v>
      </c>
      <c r="E88" s="39">
        <f t="shared" si="23"/>
        <v>41994</v>
      </c>
      <c r="F88" s="39"/>
      <c r="G88" s="104">
        <f t="shared" si="24"/>
        <v>42001</v>
      </c>
      <c r="H88" s="104"/>
      <c r="I88" s="31"/>
    </row>
    <row r="89" spans="1:9" s="10" customFormat="1" ht="25.5" hidden="1" customHeight="1">
      <c r="A89" s="852" t="s">
        <v>189</v>
      </c>
      <c r="B89" s="853"/>
      <c r="C89" s="177" t="s">
        <v>481</v>
      </c>
      <c r="D89" s="89">
        <f>D88+7</f>
        <v>41998</v>
      </c>
      <c r="E89" s="39">
        <f t="shared" si="23"/>
        <v>42001</v>
      </c>
      <c r="F89" s="39"/>
      <c r="G89" s="104">
        <f t="shared" si="24"/>
        <v>42008</v>
      </c>
      <c r="H89" s="104"/>
      <c r="I89" s="31"/>
    </row>
    <row r="90" spans="1:9" s="10" customFormat="1" ht="25.5" customHeight="1">
      <c r="A90" s="854" t="s">
        <v>464</v>
      </c>
      <c r="B90" s="855"/>
      <c r="C90" s="117" t="s">
        <v>474</v>
      </c>
      <c r="D90" s="89">
        <f>D89+7</f>
        <v>42005</v>
      </c>
      <c r="E90" s="39">
        <f t="shared" si="23"/>
        <v>42008</v>
      </c>
      <c r="F90" s="39"/>
      <c r="G90" s="104">
        <f t="shared" si="24"/>
        <v>42015</v>
      </c>
      <c r="H90" s="104"/>
      <c r="I90" s="31"/>
    </row>
    <row r="91" spans="1:9" s="10" customFormat="1" ht="25.5" customHeight="1">
      <c r="A91" s="854" t="s">
        <v>189</v>
      </c>
      <c r="B91" s="855"/>
      <c r="C91" s="117" t="s">
        <v>474</v>
      </c>
      <c r="D91" s="89">
        <f>D90+7</f>
        <v>42012</v>
      </c>
      <c r="E91" s="39">
        <f t="shared" si="23"/>
        <v>42015</v>
      </c>
      <c r="F91" s="39"/>
      <c r="G91" s="104">
        <f t="shared" si="24"/>
        <v>42022</v>
      </c>
      <c r="H91" s="104"/>
      <c r="I91" s="31"/>
    </row>
    <row r="92" spans="1:9" s="10" customFormat="1" ht="25.5" hidden="1" customHeight="1">
      <c r="A92" s="854" t="s">
        <v>189</v>
      </c>
      <c r="B92" s="855"/>
      <c r="C92" s="117" t="s">
        <v>445</v>
      </c>
      <c r="D92" s="89">
        <f>D91+7</f>
        <v>42019</v>
      </c>
      <c r="E92" s="39">
        <f t="shared" si="23"/>
        <v>42022</v>
      </c>
      <c r="F92" s="39">
        <f>D92+9</f>
        <v>42028</v>
      </c>
      <c r="G92" s="104">
        <f t="shared" si="24"/>
        <v>42029</v>
      </c>
      <c r="H92" s="104">
        <f t="shared" si="22"/>
        <v>42030</v>
      </c>
      <c r="I92" s="31"/>
    </row>
    <row r="93" spans="1:9" s="10" customFormat="1" ht="25.5" hidden="1" customHeight="1">
      <c r="A93" s="854" t="s">
        <v>464</v>
      </c>
      <c r="B93" s="855"/>
      <c r="C93" s="117" t="s">
        <v>445</v>
      </c>
      <c r="D93" s="89">
        <f>D92+7</f>
        <v>42026</v>
      </c>
      <c r="E93" s="39">
        <f t="shared" si="23"/>
        <v>42029</v>
      </c>
      <c r="F93" s="39">
        <f>D93+9</f>
        <v>42035</v>
      </c>
      <c r="G93" s="104">
        <f t="shared" si="24"/>
        <v>42036</v>
      </c>
      <c r="H93" s="104">
        <f t="shared" si="22"/>
        <v>42037</v>
      </c>
      <c r="I93" s="31"/>
    </row>
    <row r="94" spans="1:9" s="10" customFormat="1" ht="25.5" customHeight="1">
      <c r="A94" s="854" t="s">
        <v>464</v>
      </c>
      <c r="B94" s="855"/>
      <c r="C94" s="117" t="s">
        <v>485</v>
      </c>
      <c r="D94" s="89">
        <f>D91+7</f>
        <v>42019</v>
      </c>
      <c r="E94" s="39">
        <f t="shared" ref="E94:E103" si="25">D94+3</f>
        <v>42022</v>
      </c>
      <c r="F94" s="39"/>
      <c r="G94" s="104">
        <f t="shared" ref="G94:G103" si="26">D94+10</f>
        <v>42029</v>
      </c>
      <c r="H94" s="104"/>
      <c r="I94" s="31"/>
    </row>
    <row r="95" spans="1:9" s="10" customFormat="1" ht="25.5" customHeight="1">
      <c r="A95" s="854" t="s">
        <v>189</v>
      </c>
      <c r="B95" s="855"/>
      <c r="C95" s="117" t="s">
        <v>485</v>
      </c>
      <c r="D95" s="89">
        <f t="shared" ref="D95:D100" si="27">D94+7</f>
        <v>42026</v>
      </c>
      <c r="E95" s="39">
        <f t="shared" si="25"/>
        <v>42029</v>
      </c>
      <c r="F95" s="39"/>
      <c r="G95" s="104">
        <f t="shared" si="26"/>
        <v>42036</v>
      </c>
      <c r="H95" s="104"/>
      <c r="I95" s="31"/>
    </row>
    <row r="96" spans="1:9" s="10" customFormat="1" ht="25.5" customHeight="1">
      <c r="A96" s="854" t="s">
        <v>464</v>
      </c>
      <c r="B96" s="855"/>
      <c r="C96" s="117" t="s">
        <v>487</v>
      </c>
      <c r="D96" s="89">
        <f t="shared" si="27"/>
        <v>42033</v>
      </c>
      <c r="E96" s="39">
        <f t="shared" si="25"/>
        <v>42036</v>
      </c>
      <c r="F96" s="39"/>
      <c r="G96" s="104">
        <f t="shared" si="26"/>
        <v>42043</v>
      </c>
      <c r="H96" s="104"/>
      <c r="I96" s="31"/>
    </row>
    <row r="97" spans="1:12" s="10" customFormat="1" ht="25.5" customHeight="1">
      <c r="A97" s="852" t="s">
        <v>189</v>
      </c>
      <c r="B97" s="853"/>
      <c r="C97" s="177" t="s">
        <v>487</v>
      </c>
      <c r="D97" s="174">
        <f t="shared" si="27"/>
        <v>42040</v>
      </c>
      <c r="E97" s="173">
        <f t="shared" si="25"/>
        <v>42043</v>
      </c>
      <c r="F97" s="173"/>
      <c r="G97" s="169" t="s">
        <v>36</v>
      </c>
      <c r="H97" s="169"/>
      <c r="I97" s="31"/>
    </row>
    <row r="98" spans="1:12" s="10" customFormat="1" ht="25.5" hidden="1" customHeight="1">
      <c r="A98" s="854" t="s">
        <v>464</v>
      </c>
      <c r="B98" s="855"/>
      <c r="C98" s="117" t="s">
        <v>491</v>
      </c>
      <c r="D98" s="89">
        <f t="shared" si="27"/>
        <v>42047</v>
      </c>
      <c r="E98" s="39">
        <f t="shared" si="25"/>
        <v>42050</v>
      </c>
      <c r="F98" s="39"/>
      <c r="G98" s="104">
        <f t="shared" si="26"/>
        <v>42057</v>
      </c>
      <c r="H98" s="104"/>
      <c r="I98" s="31"/>
    </row>
    <row r="99" spans="1:12" s="10" customFormat="1" ht="25.5" hidden="1" customHeight="1">
      <c r="A99" s="854"/>
      <c r="B99" s="855"/>
      <c r="C99" s="117"/>
      <c r="D99" s="89">
        <f t="shared" si="27"/>
        <v>42054</v>
      </c>
      <c r="E99" s="39">
        <f t="shared" si="25"/>
        <v>42057</v>
      </c>
      <c r="F99" s="39">
        <f>D99+9</f>
        <v>42063</v>
      </c>
      <c r="G99" s="104">
        <f t="shared" si="26"/>
        <v>42064</v>
      </c>
      <c r="H99" s="104">
        <f>D99+11</f>
        <v>42065</v>
      </c>
      <c r="I99" s="31"/>
    </row>
    <row r="100" spans="1:12" s="10" customFormat="1" ht="25.5" hidden="1" customHeight="1">
      <c r="A100" s="854"/>
      <c r="B100" s="855"/>
      <c r="C100" s="117"/>
      <c r="D100" s="89">
        <f t="shared" si="27"/>
        <v>42061</v>
      </c>
      <c r="E100" s="39">
        <f t="shared" si="25"/>
        <v>42064</v>
      </c>
      <c r="F100" s="39">
        <f>D100+9</f>
        <v>42070</v>
      </c>
      <c r="G100" s="104">
        <f t="shared" si="26"/>
        <v>42071</v>
      </c>
      <c r="H100" s="104">
        <f>D100+11</f>
        <v>42072</v>
      </c>
      <c r="I100" s="31"/>
    </row>
    <row r="101" spans="1:12" s="10" customFormat="1" ht="25.5" hidden="1" customHeight="1">
      <c r="A101" s="854" t="s">
        <v>189</v>
      </c>
      <c r="B101" s="855"/>
      <c r="C101" s="117" t="s">
        <v>491</v>
      </c>
      <c r="D101" s="89">
        <f>D98+7</f>
        <v>42054</v>
      </c>
      <c r="E101" s="39">
        <f t="shared" si="25"/>
        <v>42057</v>
      </c>
      <c r="F101" s="39"/>
      <c r="G101" s="104">
        <f t="shared" si="26"/>
        <v>42064</v>
      </c>
      <c r="H101" s="104"/>
      <c r="I101" s="31"/>
    </row>
    <row r="102" spans="1:12" s="10" customFormat="1" ht="25.5" hidden="1" customHeight="1">
      <c r="A102" s="854" t="s">
        <v>464</v>
      </c>
      <c r="B102" s="855"/>
      <c r="C102" s="117" t="s">
        <v>492</v>
      </c>
      <c r="D102" s="89">
        <f>D101+7</f>
        <v>42061</v>
      </c>
      <c r="E102" s="39">
        <f t="shared" si="25"/>
        <v>42064</v>
      </c>
      <c r="F102" s="39"/>
      <c r="G102" s="104">
        <f t="shared" si="26"/>
        <v>42071</v>
      </c>
      <c r="H102" s="104"/>
      <c r="I102" s="31"/>
    </row>
    <row r="103" spans="1:12" s="10" customFormat="1" ht="25.5" hidden="1" customHeight="1">
      <c r="A103" s="854" t="s">
        <v>189</v>
      </c>
      <c r="B103" s="855"/>
      <c r="C103" s="117" t="s">
        <v>492</v>
      </c>
      <c r="D103" s="89">
        <f>D102+7</f>
        <v>42068</v>
      </c>
      <c r="E103" s="39">
        <f t="shared" si="25"/>
        <v>42071</v>
      </c>
      <c r="F103" s="39"/>
      <c r="G103" s="104">
        <f t="shared" si="26"/>
        <v>42078</v>
      </c>
      <c r="H103" s="104"/>
      <c r="I103" s="31"/>
    </row>
    <row r="104" spans="1:12" ht="15">
      <c r="A104" s="7" t="s">
        <v>7</v>
      </c>
    </row>
    <row r="105" spans="1:12" ht="15.75">
      <c r="A105" s="188" t="s">
        <v>467</v>
      </c>
      <c r="B105" s="189"/>
      <c r="C105" s="189"/>
      <c r="D105" s="189"/>
      <c r="E105" s="189"/>
      <c r="F105" s="189"/>
    </row>
    <row r="106" spans="1:12" ht="18.75">
      <c r="A106" s="64" t="s">
        <v>466</v>
      </c>
      <c r="B106" s="65"/>
      <c r="C106" s="65"/>
      <c r="D106" s="65"/>
      <c r="E106" s="65"/>
      <c r="F106" s="65"/>
    </row>
    <row r="107" spans="1:12" ht="18.75">
      <c r="A107" s="190" t="s">
        <v>465</v>
      </c>
      <c r="B107" s="191"/>
      <c r="C107" s="191"/>
      <c r="D107" s="191"/>
      <c r="E107" s="191"/>
      <c r="F107" s="191"/>
    </row>
    <row r="108" spans="1:12" ht="15">
      <c r="A108" s="7"/>
    </row>
    <row r="109" spans="1:12" ht="15">
      <c r="A109" s="7"/>
    </row>
    <row r="110" spans="1:12" ht="24.95" customHeight="1">
      <c r="A110" s="54" t="s">
        <v>469</v>
      </c>
      <c r="B110" s="1"/>
      <c r="C110" s="2"/>
      <c r="D110" s="3" t="s">
        <v>494</v>
      </c>
      <c r="E110" s="3"/>
      <c r="F110" s="3"/>
      <c r="G110" s="22"/>
      <c r="H110" s="22"/>
      <c r="I110" s="56"/>
    </row>
    <row r="111" spans="1:12" s="15" customFormat="1" ht="24.95" hidden="1" customHeight="1">
      <c r="A111" s="870" t="s">
        <v>0</v>
      </c>
      <c r="B111" s="870"/>
      <c r="C111" s="870" t="s">
        <v>6</v>
      </c>
      <c r="D111" s="870" t="s">
        <v>5</v>
      </c>
      <c r="E111" s="32" t="s">
        <v>44</v>
      </c>
      <c r="F111" s="32"/>
      <c r="G111" s="22">
        <f>D116+3</f>
        <v>39860</v>
      </c>
      <c r="H111" s="22"/>
      <c r="I111" s="24" t="s">
        <v>1</v>
      </c>
      <c r="J111" s="24" t="s">
        <v>2</v>
      </c>
      <c r="K111" s="24" t="s">
        <v>3</v>
      </c>
      <c r="L111" s="25" t="s">
        <v>14</v>
      </c>
    </row>
    <row r="112" spans="1:12" ht="16.5" hidden="1">
      <c r="A112" s="871"/>
      <c r="B112" s="871"/>
      <c r="C112" s="871"/>
      <c r="D112" s="871"/>
      <c r="E112" s="26" t="s">
        <v>43</v>
      </c>
      <c r="F112" s="26"/>
      <c r="G112" s="22" t="s">
        <v>35</v>
      </c>
      <c r="H112" s="22"/>
      <c r="I112" s="26" t="s">
        <v>45</v>
      </c>
      <c r="J112" s="26" t="s">
        <v>83</v>
      </c>
      <c r="K112" s="26" t="s">
        <v>83</v>
      </c>
      <c r="L112" s="27" t="s">
        <v>84</v>
      </c>
    </row>
    <row r="113" spans="1:22" s="14" customFormat="1" ht="20.100000000000001" hidden="1" customHeight="1">
      <c r="A113" s="872" t="s">
        <v>16</v>
      </c>
      <c r="B113" s="872"/>
      <c r="C113" s="16" t="s">
        <v>12</v>
      </c>
      <c r="D113" s="17">
        <v>39834</v>
      </c>
      <c r="E113" s="17"/>
      <c r="F113" s="17"/>
      <c r="G113" s="186" t="s">
        <v>36</v>
      </c>
      <c r="H113" s="187"/>
      <c r="I113" s="18">
        <f>D113+8</f>
        <v>39842</v>
      </c>
      <c r="J113" s="18">
        <f>D113+11</f>
        <v>39845</v>
      </c>
      <c r="K113" s="18">
        <f>J113</f>
        <v>39845</v>
      </c>
      <c r="L113" s="19">
        <f>D113+13</f>
        <v>39847</v>
      </c>
    </row>
    <row r="114" spans="1:22" s="14" customFormat="1" ht="20.100000000000001" hidden="1" customHeight="1">
      <c r="A114" s="865" t="s">
        <v>9</v>
      </c>
      <c r="B114" s="865"/>
      <c r="C114" s="20" t="s">
        <v>18</v>
      </c>
      <c r="D114" s="21">
        <f>D113+7</f>
        <v>39841</v>
      </c>
      <c r="E114" s="21"/>
      <c r="F114" s="21"/>
      <c r="G114" s="22">
        <f t="shared" ref="G114:G153" si="28">D119+3</f>
        <v>39879</v>
      </c>
      <c r="H114" s="22"/>
      <c r="I114" s="22">
        <f>D114+8</f>
        <v>39849</v>
      </c>
      <c r="J114" s="22">
        <f>D114+11</f>
        <v>39852</v>
      </c>
      <c r="K114" s="22">
        <f>D114+11</f>
        <v>39852</v>
      </c>
      <c r="L114" s="23">
        <f>D114+13</f>
        <v>39854</v>
      </c>
    </row>
    <row r="115" spans="1:22" s="14" customFormat="1" ht="16.5" hidden="1">
      <c r="A115" s="865" t="s">
        <v>19</v>
      </c>
      <c r="B115" s="865"/>
      <c r="C115" s="20" t="s">
        <v>20</v>
      </c>
      <c r="D115" s="21">
        <f>D114+7</f>
        <v>39848</v>
      </c>
      <c r="E115" s="21"/>
      <c r="F115" s="21"/>
      <c r="G115" s="22">
        <f t="shared" si="28"/>
        <v>39886</v>
      </c>
      <c r="H115" s="22"/>
      <c r="I115" s="22">
        <f>D115+8</f>
        <v>39856</v>
      </c>
      <c r="J115" s="22">
        <f>D115+11</f>
        <v>39859</v>
      </c>
      <c r="K115" s="22">
        <f>D115+11</f>
        <v>39859</v>
      </c>
      <c r="L115" s="23">
        <f>D115+13</f>
        <v>39861</v>
      </c>
    </row>
    <row r="116" spans="1:22" s="14" customFormat="1" ht="16.5" hidden="1">
      <c r="A116" s="865" t="s">
        <v>16</v>
      </c>
      <c r="B116" s="865"/>
      <c r="C116" s="20" t="s">
        <v>13</v>
      </c>
      <c r="D116" s="21">
        <f>D115+9</f>
        <v>39857</v>
      </c>
      <c r="E116" s="21"/>
      <c r="F116" s="21"/>
      <c r="G116" s="22">
        <f t="shared" si="28"/>
        <v>39893</v>
      </c>
      <c r="H116" s="22"/>
      <c r="I116" s="22">
        <f>G111+3</f>
        <v>39863</v>
      </c>
      <c r="J116" s="22" t="s">
        <v>35</v>
      </c>
      <c r="K116" s="22" t="s">
        <v>35</v>
      </c>
      <c r="L116" s="23" t="s">
        <v>35</v>
      </c>
    </row>
    <row r="117" spans="1:22" s="14" customFormat="1" ht="16.5" hidden="1">
      <c r="A117" s="865" t="s">
        <v>9</v>
      </c>
      <c r="B117" s="865"/>
      <c r="C117" s="20" t="s">
        <v>21</v>
      </c>
      <c r="D117" s="21">
        <f>D115+14</f>
        <v>39862</v>
      </c>
      <c r="E117" s="21"/>
      <c r="F117" s="21"/>
      <c r="G117" s="22">
        <f t="shared" si="28"/>
        <v>39900</v>
      </c>
      <c r="H117" s="22"/>
      <c r="I117" s="22">
        <f>D117+8</f>
        <v>39870</v>
      </c>
      <c r="J117" s="22">
        <f>D117+11</f>
        <v>39873</v>
      </c>
      <c r="K117" s="22">
        <f>D117+11</f>
        <v>39873</v>
      </c>
      <c r="L117" s="23">
        <f>D117+13</f>
        <v>39875</v>
      </c>
    </row>
    <row r="118" spans="1:22" s="14" customFormat="1" ht="16.5" hidden="1" customHeight="1">
      <c r="A118" s="865" t="s">
        <v>19</v>
      </c>
      <c r="B118" s="865"/>
      <c r="C118" s="20" t="s">
        <v>22</v>
      </c>
      <c r="D118" s="21">
        <f t="shared" ref="D118:D129" si="29">D117+7</f>
        <v>39869</v>
      </c>
      <c r="E118" s="33"/>
      <c r="F118" s="33"/>
      <c r="G118" s="22">
        <f t="shared" si="28"/>
        <v>39907</v>
      </c>
      <c r="H118" s="22"/>
      <c r="I118" s="187"/>
      <c r="J118" s="187"/>
      <c r="K118" s="187"/>
      <c r="L118" s="192"/>
    </row>
    <row r="119" spans="1:22" s="14" customFormat="1" ht="16.5" hidden="1">
      <c r="A119" s="865" t="s">
        <v>9</v>
      </c>
      <c r="B119" s="865"/>
      <c r="C119" s="20" t="s">
        <v>23</v>
      </c>
      <c r="D119" s="21">
        <f t="shared" si="29"/>
        <v>39876</v>
      </c>
      <c r="E119" s="21"/>
      <c r="F119" s="21"/>
      <c r="G119" s="22">
        <f t="shared" si="28"/>
        <v>39914</v>
      </c>
      <c r="H119" s="22"/>
      <c r="I119" s="22">
        <f t="shared" ref="I119:I129" si="30">D119+8</f>
        <v>39884</v>
      </c>
      <c r="J119" s="22">
        <f t="shared" ref="J119:J129" si="31">D119+11</f>
        <v>39887</v>
      </c>
      <c r="K119" s="22">
        <f t="shared" ref="K119:K129" si="32">D119+11</f>
        <v>39887</v>
      </c>
      <c r="L119" s="23">
        <f t="shared" ref="L119:L129" si="33">D119+13</f>
        <v>39889</v>
      </c>
    </row>
    <row r="120" spans="1:22" s="14" customFormat="1" ht="16.5" hidden="1">
      <c r="A120" s="865" t="s">
        <v>16</v>
      </c>
      <c r="B120" s="865"/>
      <c r="C120" s="20" t="s">
        <v>25</v>
      </c>
      <c r="D120" s="21">
        <f t="shared" si="29"/>
        <v>39883</v>
      </c>
      <c r="E120" s="21"/>
      <c r="F120" s="21"/>
      <c r="G120" s="22">
        <f t="shared" si="28"/>
        <v>39921</v>
      </c>
      <c r="H120" s="22"/>
      <c r="I120" s="22">
        <f t="shared" si="30"/>
        <v>39891</v>
      </c>
      <c r="J120" s="22">
        <f t="shared" si="31"/>
        <v>39894</v>
      </c>
      <c r="K120" s="22">
        <f t="shared" si="32"/>
        <v>39894</v>
      </c>
      <c r="L120" s="23">
        <f t="shared" si="33"/>
        <v>39896</v>
      </c>
    </row>
    <row r="121" spans="1:22" s="14" customFormat="1" ht="16.5" hidden="1">
      <c r="A121" s="865" t="s">
        <v>19</v>
      </c>
      <c r="B121" s="865"/>
      <c r="C121" s="20" t="s">
        <v>24</v>
      </c>
      <c r="D121" s="21">
        <f t="shared" si="29"/>
        <v>39890</v>
      </c>
      <c r="E121" s="21"/>
      <c r="F121" s="21"/>
      <c r="G121" s="22">
        <f t="shared" si="28"/>
        <v>39928</v>
      </c>
      <c r="H121" s="22"/>
      <c r="I121" s="22">
        <f t="shared" si="30"/>
        <v>39898</v>
      </c>
      <c r="J121" s="22">
        <f t="shared" si="31"/>
        <v>39901</v>
      </c>
      <c r="K121" s="22">
        <f t="shared" si="32"/>
        <v>39901</v>
      </c>
      <c r="L121" s="23">
        <f t="shared" si="33"/>
        <v>39903</v>
      </c>
    </row>
    <row r="122" spans="1:22" s="14" customFormat="1" ht="16.5" hidden="1">
      <c r="A122" s="865" t="s">
        <v>9</v>
      </c>
      <c r="B122" s="865"/>
      <c r="C122" s="20" t="s">
        <v>26</v>
      </c>
      <c r="D122" s="21">
        <f t="shared" si="29"/>
        <v>39897</v>
      </c>
      <c r="E122" s="21"/>
      <c r="F122" s="21"/>
      <c r="G122" s="22">
        <f t="shared" si="28"/>
        <v>39935</v>
      </c>
      <c r="H122" s="22"/>
      <c r="I122" s="22">
        <f t="shared" si="30"/>
        <v>39905</v>
      </c>
      <c r="J122" s="22">
        <f t="shared" si="31"/>
        <v>39908</v>
      </c>
      <c r="K122" s="22">
        <f t="shared" si="32"/>
        <v>39908</v>
      </c>
      <c r="L122" s="23">
        <f t="shared" si="33"/>
        <v>39910</v>
      </c>
    </row>
    <row r="123" spans="1:22" s="14" customFormat="1" ht="16.5" hidden="1">
      <c r="A123" s="865" t="s">
        <v>16</v>
      </c>
      <c r="B123" s="865"/>
      <c r="C123" s="20" t="s">
        <v>28</v>
      </c>
      <c r="D123" s="21">
        <f t="shared" si="29"/>
        <v>39904</v>
      </c>
      <c r="E123" s="21"/>
      <c r="F123" s="21"/>
      <c r="G123" s="22">
        <f t="shared" si="28"/>
        <v>39942</v>
      </c>
      <c r="H123" s="22"/>
      <c r="I123" s="22">
        <f t="shared" si="30"/>
        <v>39912</v>
      </c>
      <c r="J123" s="22">
        <f t="shared" si="31"/>
        <v>39915</v>
      </c>
      <c r="K123" s="22">
        <f t="shared" si="32"/>
        <v>39915</v>
      </c>
      <c r="L123" s="23">
        <f t="shared" si="33"/>
        <v>39917</v>
      </c>
    </row>
    <row r="124" spans="1:22" s="14" customFormat="1" ht="16.5" hidden="1">
      <c r="A124" s="865" t="s">
        <v>19</v>
      </c>
      <c r="B124" s="865"/>
      <c r="C124" s="20" t="s">
        <v>27</v>
      </c>
      <c r="D124" s="21">
        <f t="shared" si="29"/>
        <v>39911</v>
      </c>
      <c r="E124" s="21"/>
      <c r="F124" s="21"/>
      <c r="G124" s="22">
        <f t="shared" si="28"/>
        <v>39949</v>
      </c>
      <c r="H124" s="22"/>
      <c r="I124" s="22">
        <f t="shared" si="30"/>
        <v>39919</v>
      </c>
      <c r="J124" s="22">
        <f t="shared" si="31"/>
        <v>39922</v>
      </c>
      <c r="K124" s="22">
        <f t="shared" si="32"/>
        <v>39922</v>
      </c>
      <c r="L124" s="23">
        <f t="shared" si="33"/>
        <v>39924</v>
      </c>
    </row>
    <row r="125" spans="1:22" s="10" customFormat="1" ht="16.5" hidden="1">
      <c r="A125" s="865" t="s">
        <v>9</v>
      </c>
      <c r="B125" s="865"/>
      <c r="C125" s="20" t="s">
        <v>29</v>
      </c>
      <c r="D125" s="21">
        <f t="shared" si="29"/>
        <v>39918</v>
      </c>
      <c r="E125" s="21"/>
      <c r="F125" s="21"/>
      <c r="G125" s="22">
        <f t="shared" si="28"/>
        <v>39957</v>
      </c>
      <c r="H125" s="22"/>
      <c r="I125" s="22">
        <f t="shared" si="30"/>
        <v>39926</v>
      </c>
      <c r="J125" s="22">
        <f t="shared" si="31"/>
        <v>39929</v>
      </c>
      <c r="K125" s="22">
        <f t="shared" si="32"/>
        <v>39929</v>
      </c>
      <c r="L125" s="23">
        <f t="shared" si="33"/>
        <v>39931</v>
      </c>
    </row>
    <row r="126" spans="1:22" s="10" customFormat="1" ht="16.5" hidden="1">
      <c r="A126" s="865" t="s">
        <v>16</v>
      </c>
      <c r="B126" s="865"/>
      <c r="C126" s="20" t="s">
        <v>4</v>
      </c>
      <c r="D126" s="21">
        <f t="shared" si="29"/>
        <v>39925</v>
      </c>
      <c r="E126" s="21"/>
      <c r="F126" s="21"/>
      <c r="G126" s="22">
        <f t="shared" si="28"/>
        <v>39964</v>
      </c>
      <c r="H126" s="22"/>
      <c r="I126" s="22">
        <f t="shared" si="30"/>
        <v>39933</v>
      </c>
      <c r="J126" s="22">
        <f t="shared" si="31"/>
        <v>39936</v>
      </c>
      <c r="K126" s="22">
        <f t="shared" si="32"/>
        <v>39936</v>
      </c>
      <c r="L126" s="23">
        <f t="shared" si="33"/>
        <v>39938</v>
      </c>
    </row>
    <row r="127" spans="1:22" s="10" customFormat="1" ht="16.5" hidden="1">
      <c r="A127" s="865" t="s">
        <v>19</v>
      </c>
      <c r="B127" s="865"/>
      <c r="C127" s="20" t="s">
        <v>30</v>
      </c>
      <c r="D127" s="21">
        <f t="shared" si="29"/>
        <v>39932</v>
      </c>
      <c r="E127" s="21"/>
      <c r="F127" s="21"/>
      <c r="G127" s="22">
        <f t="shared" si="28"/>
        <v>39971</v>
      </c>
      <c r="H127" s="22"/>
      <c r="I127" s="22">
        <f t="shared" si="30"/>
        <v>39940</v>
      </c>
      <c r="J127" s="22">
        <f t="shared" si="31"/>
        <v>39943</v>
      </c>
      <c r="K127" s="22">
        <f t="shared" si="32"/>
        <v>39943</v>
      </c>
      <c r="L127" s="23">
        <f t="shared" si="33"/>
        <v>39945</v>
      </c>
      <c r="O127" s="29"/>
      <c r="P127" s="30"/>
      <c r="Q127" s="31"/>
      <c r="R127" s="31"/>
      <c r="S127" s="31"/>
      <c r="T127" s="31"/>
      <c r="U127" s="31"/>
      <c r="V127" s="31"/>
    </row>
    <row r="128" spans="1:22" s="10" customFormat="1" ht="16.5" hidden="1">
      <c r="A128" s="865" t="s">
        <v>9</v>
      </c>
      <c r="B128" s="865"/>
      <c r="C128" s="20" t="s">
        <v>31</v>
      </c>
      <c r="D128" s="21">
        <f t="shared" si="29"/>
        <v>39939</v>
      </c>
      <c r="E128" s="21"/>
      <c r="F128" s="21"/>
      <c r="G128" s="22">
        <f t="shared" si="28"/>
        <v>39978</v>
      </c>
      <c r="H128" s="22"/>
      <c r="I128" s="22">
        <f t="shared" si="30"/>
        <v>39947</v>
      </c>
      <c r="J128" s="22">
        <f t="shared" si="31"/>
        <v>39950</v>
      </c>
      <c r="K128" s="22">
        <f t="shared" si="32"/>
        <v>39950</v>
      </c>
      <c r="L128" s="23">
        <f t="shared" si="33"/>
        <v>39952</v>
      </c>
    </row>
    <row r="129" spans="1:12" s="10" customFormat="1" ht="16.5" hidden="1">
      <c r="A129" s="865" t="s">
        <v>16</v>
      </c>
      <c r="B129" s="865"/>
      <c r="C129" s="20" t="s">
        <v>38</v>
      </c>
      <c r="D129" s="21">
        <f t="shared" si="29"/>
        <v>39946</v>
      </c>
      <c r="E129" s="21"/>
      <c r="F129" s="21"/>
      <c r="G129" s="22">
        <f t="shared" si="28"/>
        <v>39985</v>
      </c>
      <c r="H129" s="22"/>
      <c r="I129" s="22">
        <f t="shared" si="30"/>
        <v>39954</v>
      </c>
      <c r="J129" s="22">
        <f t="shared" si="31"/>
        <v>39957</v>
      </c>
      <c r="K129" s="22">
        <f t="shared" si="32"/>
        <v>39957</v>
      </c>
      <c r="L129" s="23">
        <f t="shared" si="33"/>
        <v>39959</v>
      </c>
    </row>
    <row r="130" spans="1:12" s="10" customFormat="1" ht="16.5" hidden="1">
      <c r="A130" s="865" t="s">
        <v>19</v>
      </c>
      <c r="B130" s="865"/>
      <c r="C130" s="20" t="s">
        <v>39</v>
      </c>
      <c r="D130" s="21">
        <f>D129+8</f>
        <v>39954</v>
      </c>
      <c r="E130" s="22">
        <f t="shared" ref="E130:E158" si="34">D130+2</f>
        <v>39956</v>
      </c>
      <c r="F130" s="22"/>
      <c r="G130" s="22">
        <f t="shared" si="28"/>
        <v>39992</v>
      </c>
      <c r="H130" s="22"/>
      <c r="I130" s="22">
        <f t="shared" ref="I130:I167" si="35">D130+6</f>
        <v>39960</v>
      </c>
      <c r="J130" s="22">
        <f t="shared" ref="J130:J158" si="36">D130+10</f>
        <v>39964</v>
      </c>
      <c r="K130" s="22">
        <f t="shared" ref="K130:K158" si="37">D130+10</f>
        <v>39964</v>
      </c>
      <c r="L130" s="23">
        <f t="shared" ref="L130:L158" si="38">D130+12</f>
        <v>39966</v>
      </c>
    </row>
    <row r="131" spans="1:12" s="10" customFormat="1" ht="16.5" hidden="1">
      <c r="A131" s="866" t="s">
        <v>9</v>
      </c>
      <c r="B131" s="867"/>
      <c r="C131" s="20" t="s">
        <v>40</v>
      </c>
      <c r="D131" s="21">
        <f t="shared" ref="D131:D161" si="39">D130+7</f>
        <v>39961</v>
      </c>
      <c r="E131" s="22">
        <f t="shared" si="34"/>
        <v>39963</v>
      </c>
      <c r="F131" s="22"/>
      <c r="G131" s="22">
        <f t="shared" si="28"/>
        <v>39999</v>
      </c>
      <c r="H131" s="22"/>
      <c r="I131" s="22">
        <f t="shared" si="35"/>
        <v>39967</v>
      </c>
      <c r="J131" s="22">
        <f t="shared" si="36"/>
        <v>39971</v>
      </c>
      <c r="K131" s="22">
        <f t="shared" si="37"/>
        <v>39971</v>
      </c>
      <c r="L131" s="23">
        <f t="shared" si="38"/>
        <v>39973</v>
      </c>
    </row>
    <row r="132" spans="1:12" s="10" customFormat="1" ht="16.5" hidden="1">
      <c r="A132" s="866" t="s">
        <v>16</v>
      </c>
      <c r="B132" s="867"/>
      <c r="C132" s="28" t="s">
        <v>41</v>
      </c>
      <c r="D132" s="21">
        <f t="shared" si="39"/>
        <v>39968</v>
      </c>
      <c r="E132" s="22">
        <f t="shared" si="34"/>
        <v>39970</v>
      </c>
      <c r="F132" s="22"/>
      <c r="G132" s="22">
        <f t="shared" si="28"/>
        <v>40006</v>
      </c>
      <c r="H132" s="22"/>
      <c r="I132" s="22">
        <f t="shared" si="35"/>
        <v>39974</v>
      </c>
      <c r="J132" s="22">
        <f t="shared" si="36"/>
        <v>39978</v>
      </c>
      <c r="K132" s="22">
        <f t="shared" si="37"/>
        <v>39978</v>
      </c>
      <c r="L132" s="23">
        <f t="shared" si="38"/>
        <v>39980</v>
      </c>
    </row>
    <row r="133" spans="1:12" s="10" customFormat="1" ht="16.5" hidden="1">
      <c r="A133" s="865" t="s">
        <v>19</v>
      </c>
      <c r="B133" s="865"/>
      <c r="C133" s="20" t="s">
        <v>42</v>
      </c>
      <c r="D133" s="21">
        <f t="shared" si="39"/>
        <v>39975</v>
      </c>
      <c r="E133" s="22">
        <f t="shared" si="34"/>
        <v>39977</v>
      </c>
      <c r="F133" s="22"/>
      <c r="G133" s="22">
        <f t="shared" si="28"/>
        <v>40013</v>
      </c>
      <c r="H133" s="22"/>
      <c r="I133" s="22">
        <f t="shared" si="35"/>
        <v>39981</v>
      </c>
      <c r="J133" s="22">
        <f t="shared" si="36"/>
        <v>39985</v>
      </c>
      <c r="K133" s="22">
        <f t="shared" si="37"/>
        <v>39985</v>
      </c>
      <c r="L133" s="23">
        <f t="shared" si="38"/>
        <v>39987</v>
      </c>
    </row>
    <row r="134" spans="1:12" s="10" customFormat="1" ht="16.5" hidden="1">
      <c r="A134" s="865" t="s">
        <v>9</v>
      </c>
      <c r="B134" s="865"/>
      <c r="C134" s="20" t="s">
        <v>46</v>
      </c>
      <c r="D134" s="21">
        <f t="shared" si="39"/>
        <v>39982</v>
      </c>
      <c r="E134" s="22">
        <f t="shared" si="34"/>
        <v>39984</v>
      </c>
      <c r="F134" s="22"/>
      <c r="G134" s="22">
        <f t="shared" si="28"/>
        <v>40020</v>
      </c>
      <c r="H134" s="22"/>
      <c r="I134" s="22">
        <f t="shared" si="35"/>
        <v>39988</v>
      </c>
      <c r="J134" s="22">
        <f t="shared" si="36"/>
        <v>39992</v>
      </c>
      <c r="K134" s="22">
        <f t="shared" si="37"/>
        <v>39992</v>
      </c>
      <c r="L134" s="23">
        <f t="shared" si="38"/>
        <v>39994</v>
      </c>
    </row>
    <row r="135" spans="1:12" s="10" customFormat="1" ht="16.5" hidden="1">
      <c r="A135" s="865" t="s">
        <v>16</v>
      </c>
      <c r="B135" s="865"/>
      <c r="C135" s="20" t="s">
        <v>47</v>
      </c>
      <c r="D135" s="21">
        <f t="shared" si="39"/>
        <v>39989</v>
      </c>
      <c r="E135" s="22">
        <f t="shared" si="34"/>
        <v>39991</v>
      </c>
      <c r="F135" s="22"/>
      <c r="G135" s="22">
        <f t="shared" si="28"/>
        <v>40027</v>
      </c>
      <c r="H135" s="22"/>
      <c r="I135" s="22">
        <f t="shared" si="35"/>
        <v>39995</v>
      </c>
      <c r="J135" s="22">
        <f t="shared" si="36"/>
        <v>39999</v>
      </c>
      <c r="K135" s="22">
        <f t="shared" si="37"/>
        <v>39999</v>
      </c>
      <c r="L135" s="23">
        <f t="shared" si="38"/>
        <v>40001</v>
      </c>
    </row>
    <row r="136" spans="1:12" s="10" customFormat="1" ht="16.5" hidden="1">
      <c r="A136" s="865" t="s">
        <v>19</v>
      </c>
      <c r="B136" s="865"/>
      <c r="C136" s="20" t="s">
        <v>48</v>
      </c>
      <c r="D136" s="21">
        <f t="shared" si="39"/>
        <v>39996</v>
      </c>
      <c r="E136" s="22">
        <f t="shared" si="34"/>
        <v>39998</v>
      </c>
      <c r="F136" s="22"/>
      <c r="G136" s="22">
        <f t="shared" si="28"/>
        <v>40034</v>
      </c>
      <c r="H136" s="22"/>
      <c r="I136" s="22">
        <f t="shared" si="35"/>
        <v>40002</v>
      </c>
      <c r="J136" s="22">
        <f t="shared" si="36"/>
        <v>40006</v>
      </c>
      <c r="K136" s="22">
        <f t="shared" si="37"/>
        <v>40006</v>
      </c>
      <c r="L136" s="23">
        <f t="shared" si="38"/>
        <v>40008</v>
      </c>
    </row>
    <row r="137" spans="1:12" s="10" customFormat="1" ht="16.5" hidden="1">
      <c r="A137" s="865" t="s">
        <v>9</v>
      </c>
      <c r="B137" s="865"/>
      <c r="C137" s="20" t="s">
        <v>49</v>
      </c>
      <c r="D137" s="21">
        <f t="shared" si="39"/>
        <v>40003</v>
      </c>
      <c r="E137" s="22">
        <f t="shared" si="34"/>
        <v>40005</v>
      </c>
      <c r="F137" s="22"/>
      <c r="G137" s="22">
        <f t="shared" si="28"/>
        <v>40041</v>
      </c>
      <c r="H137" s="22"/>
      <c r="I137" s="22">
        <f t="shared" si="35"/>
        <v>40009</v>
      </c>
      <c r="J137" s="22">
        <f t="shared" si="36"/>
        <v>40013</v>
      </c>
      <c r="K137" s="22">
        <f t="shared" si="37"/>
        <v>40013</v>
      </c>
      <c r="L137" s="23">
        <f t="shared" si="38"/>
        <v>40015</v>
      </c>
    </row>
    <row r="138" spans="1:12" s="10" customFormat="1" ht="16.5" hidden="1">
      <c r="A138" s="865" t="s">
        <v>16</v>
      </c>
      <c r="B138" s="865"/>
      <c r="C138" s="20" t="s">
        <v>50</v>
      </c>
      <c r="D138" s="21">
        <f t="shared" si="39"/>
        <v>40010</v>
      </c>
      <c r="E138" s="22">
        <f t="shared" si="34"/>
        <v>40012</v>
      </c>
      <c r="F138" s="22"/>
      <c r="G138" s="22">
        <f t="shared" si="28"/>
        <v>40048</v>
      </c>
      <c r="H138" s="22"/>
      <c r="I138" s="22">
        <f t="shared" si="35"/>
        <v>40016</v>
      </c>
      <c r="J138" s="22">
        <f t="shared" si="36"/>
        <v>40020</v>
      </c>
      <c r="K138" s="22">
        <f t="shared" si="37"/>
        <v>40020</v>
      </c>
      <c r="L138" s="23">
        <f t="shared" si="38"/>
        <v>40022</v>
      </c>
    </row>
    <row r="139" spans="1:12" s="10" customFormat="1" ht="16.5" hidden="1">
      <c r="A139" s="865" t="s">
        <v>19</v>
      </c>
      <c r="B139" s="865"/>
      <c r="C139" s="20" t="s">
        <v>51</v>
      </c>
      <c r="D139" s="21">
        <f t="shared" si="39"/>
        <v>40017</v>
      </c>
      <c r="E139" s="22">
        <f t="shared" si="34"/>
        <v>40019</v>
      </c>
      <c r="F139" s="22"/>
      <c r="G139" s="22">
        <f t="shared" si="28"/>
        <v>40055</v>
      </c>
      <c r="H139" s="22"/>
      <c r="I139" s="22">
        <f t="shared" si="35"/>
        <v>40023</v>
      </c>
      <c r="J139" s="22">
        <f t="shared" si="36"/>
        <v>40027</v>
      </c>
      <c r="K139" s="22">
        <f t="shared" si="37"/>
        <v>40027</v>
      </c>
      <c r="L139" s="23">
        <f t="shared" si="38"/>
        <v>40029</v>
      </c>
    </row>
    <row r="140" spans="1:12" s="10" customFormat="1" ht="16.5" hidden="1">
      <c r="A140" s="865" t="s">
        <v>9</v>
      </c>
      <c r="B140" s="865"/>
      <c r="C140" s="20" t="s">
        <v>52</v>
      </c>
      <c r="D140" s="21">
        <f t="shared" si="39"/>
        <v>40024</v>
      </c>
      <c r="E140" s="22">
        <f t="shared" si="34"/>
        <v>40026</v>
      </c>
      <c r="F140" s="22"/>
      <c r="G140" s="22">
        <f t="shared" si="28"/>
        <v>40062</v>
      </c>
      <c r="H140" s="22"/>
      <c r="I140" s="22">
        <f t="shared" si="35"/>
        <v>40030</v>
      </c>
      <c r="J140" s="22">
        <f t="shared" si="36"/>
        <v>40034</v>
      </c>
      <c r="K140" s="22">
        <f t="shared" si="37"/>
        <v>40034</v>
      </c>
      <c r="L140" s="23">
        <f t="shared" si="38"/>
        <v>40036</v>
      </c>
    </row>
    <row r="141" spans="1:12" s="10" customFormat="1" ht="16.5" hidden="1">
      <c r="A141" s="865" t="s">
        <v>16</v>
      </c>
      <c r="B141" s="865"/>
      <c r="C141" s="20" t="s">
        <v>54</v>
      </c>
      <c r="D141" s="21">
        <f t="shared" si="39"/>
        <v>40031</v>
      </c>
      <c r="E141" s="22">
        <f t="shared" si="34"/>
        <v>40033</v>
      </c>
      <c r="F141" s="22"/>
      <c r="G141" s="22">
        <f t="shared" si="28"/>
        <v>40069</v>
      </c>
      <c r="H141" s="22"/>
      <c r="I141" s="22">
        <f t="shared" si="35"/>
        <v>40037</v>
      </c>
      <c r="J141" s="22">
        <f t="shared" si="36"/>
        <v>40041</v>
      </c>
      <c r="K141" s="22">
        <f t="shared" si="37"/>
        <v>40041</v>
      </c>
      <c r="L141" s="23">
        <f t="shared" si="38"/>
        <v>40043</v>
      </c>
    </row>
    <row r="142" spans="1:12" s="10" customFormat="1" ht="16.5" hidden="1">
      <c r="A142" s="866" t="s">
        <v>19</v>
      </c>
      <c r="B142" s="867"/>
      <c r="C142" s="20" t="s">
        <v>55</v>
      </c>
      <c r="D142" s="21">
        <f t="shared" si="39"/>
        <v>40038</v>
      </c>
      <c r="E142" s="22">
        <f t="shared" si="34"/>
        <v>40040</v>
      </c>
      <c r="F142" s="22"/>
      <c r="G142" s="36">
        <f t="shared" si="28"/>
        <v>40076</v>
      </c>
      <c r="H142" s="36"/>
      <c r="I142" s="22">
        <f t="shared" si="35"/>
        <v>40044</v>
      </c>
      <c r="J142" s="22">
        <f t="shared" si="36"/>
        <v>40048</v>
      </c>
      <c r="K142" s="22">
        <f t="shared" si="37"/>
        <v>40048</v>
      </c>
      <c r="L142" s="22">
        <f t="shared" si="38"/>
        <v>40050</v>
      </c>
    </row>
    <row r="143" spans="1:12" ht="16.5" hidden="1">
      <c r="A143" s="865" t="s">
        <v>9</v>
      </c>
      <c r="B143" s="865"/>
      <c r="C143" s="20" t="s">
        <v>58</v>
      </c>
      <c r="D143" s="21">
        <f t="shared" si="39"/>
        <v>40045</v>
      </c>
      <c r="E143" s="22">
        <f t="shared" si="34"/>
        <v>40047</v>
      </c>
      <c r="F143" s="22"/>
      <c r="G143" s="39">
        <f t="shared" si="28"/>
        <v>40083</v>
      </c>
      <c r="H143" s="39"/>
      <c r="I143" s="22">
        <f t="shared" si="35"/>
        <v>40051</v>
      </c>
      <c r="J143" s="22">
        <f t="shared" si="36"/>
        <v>40055</v>
      </c>
      <c r="K143" s="22">
        <f t="shared" si="37"/>
        <v>40055</v>
      </c>
      <c r="L143" s="22">
        <f t="shared" si="38"/>
        <v>40057</v>
      </c>
    </row>
    <row r="144" spans="1:12" ht="16.5" hidden="1">
      <c r="A144" s="865" t="s">
        <v>16</v>
      </c>
      <c r="B144" s="865"/>
      <c r="C144" s="20" t="s">
        <v>56</v>
      </c>
      <c r="D144" s="21">
        <f t="shared" si="39"/>
        <v>40052</v>
      </c>
      <c r="E144" s="22">
        <f t="shared" si="34"/>
        <v>40054</v>
      </c>
      <c r="F144" s="22"/>
      <c r="G144" s="39">
        <f t="shared" si="28"/>
        <v>40090</v>
      </c>
      <c r="H144" s="39"/>
      <c r="I144" s="22">
        <f t="shared" si="35"/>
        <v>40058</v>
      </c>
      <c r="J144" s="22">
        <f t="shared" si="36"/>
        <v>40062</v>
      </c>
      <c r="K144" s="22">
        <f t="shared" si="37"/>
        <v>40062</v>
      </c>
      <c r="L144" s="22">
        <f t="shared" si="38"/>
        <v>40064</v>
      </c>
    </row>
    <row r="145" spans="1:12" ht="16.5" hidden="1">
      <c r="A145" s="865" t="s">
        <v>19</v>
      </c>
      <c r="B145" s="865"/>
      <c r="C145" s="20" t="s">
        <v>57</v>
      </c>
      <c r="D145" s="21">
        <f t="shared" si="39"/>
        <v>40059</v>
      </c>
      <c r="E145" s="22">
        <f t="shared" si="34"/>
        <v>40061</v>
      </c>
      <c r="F145" s="22"/>
      <c r="G145" s="39">
        <f t="shared" si="28"/>
        <v>40097</v>
      </c>
      <c r="H145" s="39"/>
      <c r="I145" s="22">
        <f t="shared" si="35"/>
        <v>40065</v>
      </c>
      <c r="J145" s="22">
        <f t="shared" si="36"/>
        <v>40069</v>
      </c>
      <c r="K145" s="22">
        <f t="shared" si="37"/>
        <v>40069</v>
      </c>
      <c r="L145" s="22">
        <f t="shared" si="38"/>
        <v>40071</v>
      </c>
    </row>
    <row r="146" spans="1:12" ht="16.5" hidden="1">
      <c r="A146" s="865" t="s">
        <v>9</v>
      </c>
      <c r="B146" s="865"/>
      <c r="C146" s="20" t="s">
        <v>59</v>
      </c>
      <c r="D146" s="21">
        <f t="shared" si="39"/>
        <v>40066</v>
      </c>
      <c r="E146" s="22">
        <f t="shared" si="34"/>
        <v>40068</v>
      </c>
      <c r="F146" s="22"/>
      <c r="G146" s="39">
        <f t="shared" si="28"/>
        <v>40104</v>
      </c>
      <c r="H146" s="39"/>
      <c r="I146" s="22">
        <f t="shared" si="35"/>
        <v>40072</v>
      </c>
      <c r="J146" s="22">
        <f t="shared" si="36"/>
        <v>40076</v>
      </c>
      <c r="K146" s="22">
        <f t="shared" si="37"/>
        <v>40076</v>
      </c>
      <c r="L146" s="22">
        <f t="shared" si="38"/>
        <v>40078</v>
      </c>
    </row>
    <row r="147" spans="1:12" ht="16.5" hidden="1">
      <c r="A147" s="864" t="s">
        <v>16</v>
      </c>
      <c r="B147" s="864"/>
      <c r="C147" s="34" t="s">
        <v>60</v>
      </c>
      <c r="D147" s="35">
        <f t="shared" si="39"/>
        <v>40073</v>
      </c>
      <c r="E147" s="36">
        <f t="shared" si="34"/>
        <v>40075</v>
      </c>
      <c r="F147" s="36"/>
      <c r="G147" s="39">
        <f t="shared" si="28"/>
        <v>40111</v>
      </c>
      <c r="H147" s="39"/>
      <c r="I147" s="36">
        <f t="shared" si="35"/>
        <v>40079</v>
      </c>
      <c r="J147" s="36">
        <f t="shared" si="36"/>
        <v>40083</v>
      </c>
      <c r="K147" s="36">
        <f t="shared" si="37"/>
        <v>40083</v>
      </c>
      <c r="L147" s="36">
        <f t="shared" si="38"/>
        <v>40085</v>
      </c>
    </row>
    <row r="148" spans="1:12" ht="16.5" hidden="1">
      <c r="A148" s="858" t="s">
        <v>19</v>
      </c>
      <c r="B148" s="858"/>
      <c r="C148" s="37" t="s">
        <v>61</v>
      </c>
      <c r="D148" s="38">
        <f t="shared" si="39"/>
        <v>40080</v>
      </c>
      <c r="E148" s="39">
        <f t="shared" si="34"/>
        <v>40082</v>
      </c>
      <c r="F148" s="39"/>
      <c r="G148" s="39">
        <f t="shared" si="28"/>
        <v>40118</v>
      </c>
      <c r="H148" s="39"/>
      <c r="I148" s="39">
        <f t="shared" si="35"/>
        <v>40086</v>
      </c>
      <c r="J148" s="39">
        <f t="shared" si="36"/>
        <v>40090</v>
      </c>
      <c r="K148" s="39">
        <f t="shared" si="37"/>
        <v>40090</v>
      </c>
      <c r="L148" s="39">
        <f t="shared" si="38"/>
        <v>40092</v>
      </c>
    </row>
    <row r="149" spans="1:12" ht="16.5" hidden="1">
      <c r="A149" s="858" t="s">
        <v>9</v>
      </c>
      <c r="B149" s="858"/>
      <c r="C149" s="37" t="s">
        <v>62</v>
      </c>
      <c r="D149" s="38">
        <f t="shared" si="39"/>
        <v>40087</v>
      </c>
      <c r="E149" s="39">
        <f t="shared" si="34"/>
        <v>40089</v>
      </c>
      <c r="F149" s="39"/>
      <c r="G149" s="39">
        <f t="shared" si="28"/>
        <v>40125</v>
      </c>
      <c r="H149" s="39"/>
      <c r="I149" s="39">
        <f t="shared" si="35"/>
        <v>40093</v>
      </c>
      <c r="J149" s="39">
        <f t="shared" si="36"/>
        <v>40097</v>
      </c>
      <c r="K149" s="39">
        <f t="shared" si="37"/>
        <v>40097</v>
      </c>
      <c r="L149" s="39">
        <f t="shared" si="38"/>
        <v>40099</v>
      </c>
    </row>
    <row r="150" spans="1:12" ht="16.5" hidden="1">
      <c r="A150" s="858" t="s">
        <v>16</v>
      </c>
      <c r="B150" s="858"/>
      <c r="C150" s="37" t="s">
        <v>63</v>
      </c>
      <c r="D150" s="38">
        <f t="shared" si="39"/>
        <v>40094</v>
      </c>
      <c r="E150" s="39">
        <f t="shared" si="34"/>
        <v>40096</v>
      </c>
      <c r="F150" s="39"/>
      <c r="G150" s="39">
        <f t="shared" si="28"/>
        <v>40132</v>
      </c>
      <c r="H150" s="39"/>
      <c r="I150" s="39">
        <f t="shared" si="35"/>
        <v>40100</v>
      </c>
      <c r="J150" s="39">
        <f t="shared" si="36"/>
        <v>40104</v>
      </c>
      <c r="K150" s="39">
        <f t="shared" si="37"/>
        <v>40104</v>
      </c>
      <c r="L150" s="39">
        <f t="shared" si="38"/>
        <v>40106</v>
      </c>
    </row>
    <row r="151" spans="1:12" ht="16.5" hidden="1">
      <c r="A151" s="858" t="s">
        <v>19</v>
      </c>
      <c r="B151" s="858"/>
      <c r="C151" s="37" t="s">
        <v>64</v>
      </c>
      <c r="D151" s="38">
        <f t="shared" si="39"/>
        <v>40101</v>
      </c>
      <c r="E151" s="39">
        <f t="shared" si="34"/>
        <v>40103</v>
      </c>
      <c r="F151" s="39"/>
      <c r="G151" s="39">
        <f t="shared" si="28"/>
        <v>40139</v>
      </c>
      <c r="H151" s="39"/>
      <c r="I151" s="39">
        <f t="shared" si="35"/>
        <v>40107</v>
      </c>
      <c r="J151" s="39">
        <f t="shared" si="36"/>
        <v>40111</v>
      </c>
      <c r="K151" s="39">
        <f t="shared" si="37"/>
        <v>40111</v>
      </c>
      <c r="L151" s="39">
        <f t="shared" si="38"/>
        <v>40113</v>
      </c>
    </row>
    <row r="152" spans="1:12" ht="16.5" hidden="1">
      <c r="A152" s="858" t="s">
        <v>9</v>
      </c>
      <c r="B152" s="858"/>
      <c r="C152" s="37" t="s">
        <v>65</v>
      </c>
      <c r="D152" s="38">
        <f t="shared" si="39"/>
        <v>40108</v>
      </c>
      <c r="E152" s="39">
        <f t="shared" si="34"/>
        <v>40110</v>
      </c>
      <c r="F152" s="39"/>
      <c r="G152" s="39">
        <f t="shared" si="28"/>
        <v>40146</v>
      </c>
      <c r="H152" s="39"/>
      <c r="I152" s="39">
        <f t="shared" si="35"/>
        <v>40114</v>
      </c>
      <c r="J152" s="39">
        <f t="shared" si="36"/>
        <v>40118</v>
      </c>
      <c r="K152" s="39">
        <f t="shared" si="37"/>
        <v>40118</v>
      </c>
      <c r="L152" s="39">
        <f t="shared" si="38"/>
        <v>40120</v>
      </c>
    </row>
    <row r="153" spans="1:12" ht="16.5" hidden="1">
      <c r="A153" s="858" t="s">
        <v>16</v>
      </c>
      <c r="B153" s="858"/>
      <c r="C153" s="37" t="s">
        <v>34</v>
      </c>
      <c r="D153" s="38">
        <f t="shared" si="39"/>
        <v>40115</v>
      </c>
      <c r="E153" s="39">
        <f t="shared" si="34"/>
        <v>40117</v>
      </c>
      <c r="F153" s="39"/>
      <c r="G153" s="39">
        <f t="shared" si="28"/>
        <v>40153</v>
      </c>
      <c r="H153" s="39"/>
      <c r="I153" s="39">
        <f t="shared" si="35"/>
        <v>40121</v>
      </c>
      <c r="J153" s="39">
        <f t="shared" si="36"/>
        <v>40125</v>
      </c>
      <c r="K153" s="39">
        <f t="shared" si="37"/>
        <v>40125</v>
      </c>
      <c r="L153" s="39">
        <f t="shared" si="38"/>
        <v>40127</v>
      </c>
    </row>
    <row r="154" spans="1:12" ht="16.5" hidden="1">
      <c r="A154" s="858" t="s">
        <v>19</v>
      </c>
      <c r="B154" s="858"/>
      <c r="C154" s="37" t="s">
        <v>66</v>
      </c>
      <c r="D154" s="38">
        <f t="shared" si="39"/>
        <v>40122</v>
      </c>
      <c r="E154" s="39">
        <f t="shared" si="34"/>
        <v>40124</v>
      </c>
      <c r="F154" s="39"/>
      <c r="G154" s="40" t="s">
        <v>36</v>
      </c>
      <c r="H154" s="40"/>
      <c r="I154" s="39">
        <f t="shared" si="35"/>
        <v>40128</v>
      </c>
      <c r="J154" s="39">
        <f t="shared" si="36"/>
        <v>40132</v>
      </c>
      <c r="K154" s="39">
        <f t="shared" si="37"/>
        <v>40132</v>
      </c>
      <c r="L154" s="39">
        <f t="shared" si="38"/>
        <v>40134</v>
      </c>
    </row>
    <row r="155" spans="1:12" s="10" customFormat="1" ht="16.5" hidden="1">
      <c r="A155" s="858" t="s">
        <v>69</v>
      </c>
      <c r="B155" s="858"/>
      <c r="C155" s="37" t="s">
        <v>70</v>
      </c>
      <c r="D155" s="38">
        <f t="shared" si="39"/>
        <v>40129</v>
      </c>
      <c r="E155" s="39">
        <f t="shared" si="34"/>
        <v>40131</v>
      </c>
      <c r="F155" s="39"/>
      <c r="G155" s="40" t="s">
        <v>36</v>
      </c>
      <c r="H155" s="40"/>
      <c r="I155" s="39">
        <f t="shared" si="35"/>
        <v>40135</v>
      </c>
      <c r="J155" s="39">
        <f t="shared" si="36"/>
        <v>40139</v>
      </c>
      <c r="K155" s="39">
        <f t="shared" si="37"/>
        <v>40139</v>
      </c>
      <c r="L155" s="39">
        <f t="shared" si="38"/>
        <v>40141</v>
      </c>
    </row>
    <row r="156" spans="1:12" ht="16.5" hidden="1">
      <c r="A156" s="858" t="s">
        <v>16</v>
      </c>
      <c r="B156" s="858"/>
      <c r="C156" s="37" t="s">
        <v>67</v>
      </c>
      <c r="D156" s="38">
        <f t="shared" si="39"/>
        <v>40136</v>
      </c>
      <c r="E156" s="39">
        <f t="shared" si="34"/>
        <v>40138</v>
      </c>
      <c r="F156" s="39"/>
      <c r="G156" s="40" t="s">
        <v>36</v>
      </c>
      <c r="H156" s="40"/>
      <c r="I156" s="39">
        <f t="shared" si="35"/>
        <v>40142</v>
      </c>
      <c r="J156" s="39">
        <f t="shared" si="36"/>
        <v>40146</v>
      </c>
      <c r="K156" s="39">
        <f t="shared" si="37"/>
        <v>40146</v>
      </c>
      <c r="L156" s="39">
        <f t="shared" si="38"/>
        <v>40148</v>
      </c>
    </row>
    <row r="157" spans="1:12" ht="16.5" hidden="1">
      <c r="A157" s="862" t="s">
        <v>19</v>
      </c>
      <c r="B157" s="863"/>
      <c r="C157" s="37" t="s">
        <v>68</v>
      </c>
      <c r="D157" s="38">
        <f t="shared" si="39"/>
        <v>40143</v>
      </c>
      <c r="E157" s="39">
        <f t="shared" si="34"/>
        <v>40145</v>
      </c>
      <c r="F157" s="39"/>
      <c r="G157" s="39">
        <f>D162+3</f>
        <v>40182</v>
      </c>
      <c r="H157" s="39" t="s">
        <v>35</v>
      </c>
      <c r="I157" s="39">
        <f t="shared" si="35"/>
        <v>40149</v>
      </c>
      <c r="J157" s="39">
        <f t="shared" si="36"/>
        <v>40153</v>
      </c>
      <c r="K157" s="39">
        <f t="shared" si="37"/>
        <v>40153</v>
      </c>
      <c r="L157" s="39">
        <f t="shared" si="38"/>
        <v>40155</v>
      </c>
    </row>
    <row r="158" spans="1:12" s="10" customFormat="1" ht="16.5" hidden="1">
      <c r="A158" s="862" t="str">
        <f>A155</f>
        <v>SITC YOKOHAMA</v>
      </c>
      <c r="B158" s="863"/>
      <c r="C158" s="37" t="s">
        <v>71</v>
      </c>
      <c r="D158" s="38">
        <f t="shared" si="39"/>
        <v>40150</v>
      </c>
      <c r="E158" s="39">
        <f t="shared" si="34"/>
        <v>40152</v>
      </c>
      <c r="F158" s="39"/>
      <c r="G158" s="39">
        <f>D163+3</f>
        <v>40189</v>
      </c>
      <c r="H158" s="39" t="s">
        <v>35</v>
      </c>
      <c r="I158" s="39">
        <f t="shared" si="35"/>
        <v>40156</v>
      </c>
      <c r="J158" s="39">
        <f t="shared" si="36"/>
        <v>40160</v>
      </c>
      <c r="K158" s="39">
        <f t="shared" si="37"/>
        <v>40160</v>
      </c>
      <c r="L158" s="39">
        <f t="shared" si="38"/>
        <v>40162</v>
      </c>
    </row>
    <row r="159" spans="1:12" ht="16.5" hidden="1">
      <c r="A159" s="862" t="s">
        <v>16</v>
      </c>
      <c r="B159" s="863"/>
      <c r="C159" s="37" t="s">
        <v>37</v>
      </c>
      <c r="D159" s="38">
        <f t="shared" si="39"/>
        <v>40157</v>
      </c>
      <c r="E159" s="40" t="s">
        <v>36</v>
      </c>
      <c r="F159" s="40"/>
      <c r="G159" s="39">
        <f>D164+3</f>
        <v>40196</v>
      </c>
      <c r="H159" s="39" t="s">
        <v>35</v>
      </c>
      <c r="I159" s="39">
        <f t="shared" si="35"/>
        <v>40163</v>
      </c>
      <c r="J159" s="40" t="s">
        <v>36</v>
      </c>
      <c r="K159" s="40" t="s">
        <v>36</v>
      </c>
      <c r="L159" s="40" t="s">
        <v>36</v>
      </c>
    </row>
    <row r="160" spans="1:12" ht="16.5" hidden="1">
      <c r="A160" s="862" t="s">
        <v>19</v>
      </c>
      <c r="B160" s="863"/>
      <c r="C160" s="37" t="s">
        <v>73</v>
      </c>
      <c r="D160" s="38">
        <f t="shared" si="39"/>
        <v>40164</v>
      </c>
      <c r="E160" s="40" t="s">
        <v>36</v>
      </c>
      <c r="F160" s="40"/>
      <c r="G160" s="39">
        <f>D165+3</f>
        <v>40203</v>
      </c>
      <c r="H160" s="39" t="s">
        <v>35</v>
      </c>
      <c r="I160" s="39">
        <f t="shared" si="35"/>
        <v>40170</v>
      </c>
      <c r="J160" s="40" t="s">
        <v>36</v>
      </c>
      <c r="K160" s="40" t="s">
        <v>36</v>
      </c>
      <c r="L160" s="40" t="s">
        <v>36</v>
      </c>
    </row>
    <row r="161" spans="1:12" s="10" customFormat="1" ht="16.5" hidden="1">
      <c r="A161" s="862" t="s">
        <v>69</v>
      </c>
      <c r="B161" s="863"/>
      <c r="C161" s="37" t="s">
        <v>72</v>
      </c>
      <c r="D161" s="38">
        <f t="shared" si="39"/>
        <v>40171</v>
      </c>
      <c r="E161" s="40" t="s">
        <v>36</v>
      </c>
      <c r="F161" s="40"/>
      <c r="G161" s="39" t="s">
        <v>36</v>
      </c>
      <c r="H161" s="39" t="s">
        <v>35</v>
      </c>
      <c r="I161" s="39">
        <f t="shared" si="35"/>
        <v>40177</v>
      </c>
      <c r="J161" s="40" t="s">
        <v>36</v>
      </c>
      <c r="K161" s="40" t="s">
        <v>36</v>
      </c>
      <c r="L161" s="40" t="s">
        <v>36</v>
      </c>
    </row>
    <row r="162" spans="1:12" ht="16.5" hidden="1">
      <c r="A162" s="858" t="s">
        <v>74</v>
      </c>
      <c r="B162" s="858"/>
      <c r="C162" s="37" t="s">
        <v>75</v>
      </c>
      <c r="D162" s="38">
        <f>D161+8</f>
        <v>40179</v>
      </c>
      <c r="E162" s="39">
        <f t="shared" ref="E162:E177" si="40">D162+2</f>
        <v>40181</v>
      </c>
      <c r="F162" s="39"/>
      <c r="G162" s="39" t="s">
        <v>36</v>
      </c>
      <c r="H162" s="39" t="s">
        <v>35</v>
      </c>
      <c r="I162" s="39">
        <f t="shared" si="35"/>
        <v>40185</v>
      </c>
      <c r="J162" s="39">
        <f t="shared" ref="J162:J167" si="41">D162+9</f>
        <v>40188</v>
      </c>
      <c r="K162" s="39">
        <f t="shared" ref="K162:K167" si="42">D162+9</f>
        <v>40188</v>
      </c>
      <c r="L162" s="39">
        <f>D162+11</f>
        <v>40190</v>
      </c>
    </row>
    <row r="163" spans="1:12" ht="16.5" hidden="1">
      <c r="A163" s="858" t="s">
        <v>82</v>
      </c>
      <c r="B163" s="858"/>
      <c r="C163" s="37" t="s">
        <v>75</v>
      </c>
      <c r="D163" s="38">
        <f>D162+7</f>
        <v>40186</v>
      </c>
      <c r="E163" s="39">
        <f t="shared" si="40"/>
        <v>40188</v>
      </c>
      <c r="F163" s="39"/>
      <c r="G163" s="44" t="s">
        <v>36</v>
      </c>
      <c r="H163" s="44">
        <f>D168+8</f>
        <v>40226</v>
      </c>
      <c r="I163" s="39">
        <f t="shared" si="35"/>
        <v>40192</v>
      </c>
      <c r="J163" s="39">
        <f t="shared" si="41"/>
        <v>40195</v>
      </c>
      <c r="K163" s="39">
        <f t="shared" si="42"/>
        <v>40195</v>
      </c>
      <c r="L163" s="39">
        <f>D163+11</f>
        <v>40197</v>
      </c>
    </row>
    <row r="164" spans="1:12" s="10" customFormat="1" ht="16.5" hidden="1">
      <c r="A164" s="858" t="s">
        <v>76</v>
      </c>
      <c r="B164" s="858"/>
      <c r="C164" s="37" t="s">
        <v>77</v>
      </c>
      <c r="D164" s="38">
        <f>D163+7</f>
        <v>40193</v>
      </c>
      <c r="E164" s="39">
        <f t="shared" si="40"/>
        <v>40195</v>
      </c>
      <c r="F164" s="39"/>
      <c r="G164" s="39">
        <f>D169+3</f>
        <v>40231</v>
      </c>
      <c r="H164" s="39">
        <f>D169+5</f>
        <v>40233</v>
      </c>
      <c r="I164" s="39">
        <f t="shared" si="35"/>
        <v>40199</v>
      </c>
      <c r="J164" s="39">
        <f t="shared" si="41"/>
        <v>40202</v>
      </c>
      <c r="K164" s="39">
        <f t="shared" si="42"/>
        <v>40202</v>
      </c>
      <c r="L164" s="39">
        <f>D164+11</f>
        <v>40204</v>
      </c>
    </row>
    <row r="165" spans="1:12" ht="16.5" hidden="1">
      <c r="A165" s="858" t="s">
        <v>74</v>
      </c>
      <c r="B165" s="858"/>
      <c r="C165" s="37" t="s">
        <v>77</v>
      </c>
      <c r="D165" s="38">
        <f>D164+7</f>
        <v>40200</v>
      </c>
      <c r="E165" s="39">
        <f t="shared" si="40"/>
        <v>40202</v>
      </c>
      <c r="F165" s="39"/>
      <c r="G165" s="47" t="s">
        <v>36</v>
      </c>
      <c r="H165" s="47">
        <f>H164+7</f>
        <v>40240</v>
      </c>
      <c r="I165" s="39">
        <f t="shared" si="35"/>
        <v>40206</v>
      </c>
      <c r="J165" s="39">
        <f t="shared" si="41"/>
        <v>40209</v>
      </c>
      <c r="K165" s="39">
        <f t="shared" si="42"/>
        <v>40209</v>
      </c>
      <c r="L165" s="39">
        <f>D165+11</f>
        <v>40211</v>
      </c>
    </row>
    <row r="166" spans="1:12" ht="16.5" hidden="1">
      <c r="A166" s="858" t="s">
        <v>82</v>
      </c>
      <c r="B166" s="858"/>
      <c r="C166" s="37" t="s">
        <v>77</v>
      </c>
      <c r="D166" s="38">
        <f>D165+7</f>
        <v>40207</v>
      </c>
      <c r="E166" s="39">
        <f t="shared" si="40"/>
        <v>40209</v>
      </c>
      <c r="F166" s="39"/>
      <c r="G166" s="39">
        <f t="shared" ref="G166:G172" si="43">D171+3</f>
        <v>40245</v>
      </c>
      <c r="H166" s="39">
        <f t="shared" ref="H166:H172" si="44">D171+5</f>
        <v>40247</v>
      </c>
      <c r="I166" s="39">
        <f t="shared" si="35"/>
        <v>40213</v>
      </c>
      <c r="J166" s="39">
        <f t="shared" si="41"/>
        <v>40216</v>
      </c>
      <c r="K166" s="39">
        <f t="shared" si="42"/>
        <v>40216</v>
      </c>
      <c r="L166" s="39">
        <f>D166+11</f>
        <v>40218</v>
      </c>
    </row>
    <row r="167" spans="1:12" s="10" customFormat="1" ht="16.5" hidden="1">
      <c r="A167" s="858" t="s">
        <v>76</v>
      </c>
      <c r="B167" s="858"/>
      <c r="C167" s="37" t="s">
        <v>78</v>
      </c>
      <c r="D167" s="38">
        <f>D166+7</f>
        <v>40214</v>
      </c>
      <c r="E167" s="39">
        <f t="shared" si="40"/>
        <v>40216</v>
      </c>
      <c r="F167" s="39"/>
      <c r="G167" s="39">
        <f t="shared" si="43"/>
        <v>40252</v>
      </c>
      <c r="H167" s="39">
        <f t="shared" si="44"/>
        <v>40254</v>
      </c>
      <c r="I167" s="39">
        <f t="shared" si="35"/>
        <v>40220</v>
      </c>
      <c r="J167" s="39">
        <f t="shared" si="41"/>
        <v>40223</v>
      </c>
      <c r="K167" s="39">
        <f t="shared" si="42"/>
        <v>40223</v>
      </c>
      <c r="L167" s="41" t="s">
        <v>36</v>
      </c>
    </row>
    <row r="168" spans="1:12" ht="16.5" hidden="1">
      <c r="A168" s="859" t="s">
        <v>74</v>
      </c>
      <c r="B168" s="859"/>
      <c r="C168" s="42" t="s">
        <v>78</v>
      </c>
      <c r="D168" s="43">
        <f>D167+4</f>
        <v>40218</v>
      </c>
      <c r="E168" s="44">
        <f t="shared" si="40"/>
        <v>40220</v>
      </c>
      <c r="F168" s="44"/>
      <c r="G168" s="39">
        <f t="shared" si="43"/>
        <v>40259</v>
      </c>
      <c r="H168" s="39">
        <f t="shared" si="44"/>
        <v>40261</v>
      </c>
      <c r="I168" s="44">
        <f>H163+1</f>
        <v>40227</v>
      </c>
      <c r="J168" s="44">
        <f>I168+3</f>
        <v>40230</v>
      </c>
      <c r="K168" s="44">
        <f>J168</f>
        <v>40230</v>
      </c>
      <c r="L168" s="44">
        <f>K168+2</f>
        <v>40232</v>
      </c>
    </row>
    <row r="169" spans="1:12" ht="16.5" hidden="1">
      <c r="A169" s="858" t="s">
        <v>82</v>
      </c>
      <c r="B169" s="858"/>
      <c r="C169" s="37" t="s">
        <v>78</v>
      </c>
      <c r="D169" s="38">
        <f>D167+14</f>
        <v>40228</v>
      </c>
      <c r="E169" s="39">
        <f t="shared" si="40"/>
        <v>40230</v>
      </c>
      <c r="F169" s="39"/>
      <c r="G169" s="39">
        <f t="shared" si="43"/>
        <v>40266</v>
      </c>
      <c r="H169" s="39">
        <f t="shared" si="44"/>
        <v>40268</v>
      </c>
      <c r="I169" s="39">
        <f>D169+6</f>
        <v>40234</v>
      </c>
      <c r="J169" s="39">
        <f>D169+9</f>
        <v>40237</v>
      </c>
      <c r="K169" s="39">
        <f>D169+9</f>
        <v>40237</v>
      </c>
      <c r="L169" s="39">
        <f>D169+11</f>
        <v>40239</v>
      </c>
    </row>
    <row r="170" spans="1:12" s="10" customFormat="1" ht="16.5" hidden="1">
      <c r="A170" s="860" t="s">
        <v>88</v>
      </c>
      <c r="B170" s="861"/>
      <c r="C170" s="45" t="s">
        <v>79</v>
      </c>
      <c r="D170" s="46">
        <f>D169+7</f>
        <v>40235</v>
      </c>
      <c r="E170" s="47">
        <f t="shared" si="40"/>
        <v>40237</v>
      </c>
      <c r="F170" s="47"/>
      <c r="G170" s="39">
        <f t="shared" si="43"/>
        <v>40273</v>
      </c>
      <c r="H170" s="39">
        <f t="shared" si="44"/>
        <v>40275</v>
      </c>
      <c r="I170" s="47">
        <f>I169+7</f>
        <v>40241</v>
      </c>
      <c r="J170" s="47" t="s">
        <v>35</v>
      </c>
      <c r="K170" s="47" t="s">
        <v>35</v>
      </c>
      <c r="L170" s="47" t="s">
        <v>35</v>
      </c>
    </row>
    <row r="171" spans="1:12" ht="16.5" hidden="1">
      <c r="A171" s="858" t="s">
        <v>74</v>
      </c>
      <c r="B171" s="858"/>
      <c r="C171" s="37" t="s">
        <v>79</v>
      </c>
      <c r="D171" s="38">
        <f>D169+14</f>
        <v>40242</v>
      </c>
      <c r="E171" s="39">
        <f t="shared" si="40"/>
        <v>40244</v>
      </c>
      <c r="F171" s="39"/>
      <c r="G171" s="39">
        <f t="shared" si="43"/>
        <v>40280</v>
      </c>
      <c r="H171" s="39">
        <f t="shared" si="44"/>
        <v>40282</v>
      </c>
      <c r="I171" s="39">
        <f t="shared" ref="I171:I177" si="45">D171+6</f>
        <v>40248</v>
      </c>
      <c r="J171" s="39">
        <f>D171+9</f>
        <v>40251</v>
      </c>
      <c r="K171" s="39">
        <f>D171+9</f>
        <v>40251</v>
      </c>
      <c r="L171" s="39">
        <f>D171+11</f>
        <v>40253</v>
      </c>
    </row>
    <row r="172" spans="1:12" ht="16.5" hidden="1">
      <c r="A172" s="858" t="s">
        <v>82</v>
      </c>
      <c r="B172" s="858"/>
      <c r="C172" s="37" t="s">
        <v>79</v>
      </c>
      <c r="D172" s="38">
        <f t="shared" ref="D172:D177" si="46">D171+7</f>
        <v>40249</v>
      </c>
      <c r="E172" s="39">
        <f t="shared" si="40"/>
        <v>40251</v>
      </c>
      <c r="F172" s="39"/>
      <c r="G172" s="39">
        <f t="shared" si="43"/>
        <v>40287</v>
      </c>
      <c r="H172" s="39">
        <f t="shared" si="44"/>
        <v>40289</v>
      </c>
      <c r="I172" s="39">
        <f t="shared" si="45"/>
        <v>40255</v>
      </c>
      <c r="J172" s="39">
        <f>D172+9</f>
        <v>40258</v>
      </c>
      <c r="K172" s="39">
        <f>D172+9</f>
        <v>40258</v>
      </c>
      <c r="L172" s="39">
        <f>D172+11</f>
        <v>40260</v>
      </c>
    </row>
    <row r="173" spans="1:12" s="10" customFormat="1" ht="16.5" hidden="1">
      <c r="A173" s="858" t="s">
        <v>76</v>
      </c>
      <c r="B173" s="858"/>
      <c r="C173" s="37" t="s">
        <v>80</v>
      </c>
      <c r="D173" s="38">
        <f t="shared" si="46"/>
        <v>40256</v>
      </c>
      <c r="E173" s="39">
        <f t="shared" si="40"/>
        <v>40258</v>
      </c>
      <c r="F173" s="39"/>
      <c r="G173"/>
      <c r="I173" s="39">
        <f t="shared" si="45"/>
        <v>40262</v>
      </c>
      <c r="J173" s="39">
        <f>D173+9</f>
        <v>40265</v>
      </c>
      <c r="K173" s="39">
        <f>D173+9</f>
        <v>40265</v>
      </c>
      <c r="L173" s="39">
        <f>D173+11</f>
        <v>40267</v>
      </c>
    </row>
    <row r="174" spans="1:12" s="10" customFormat="1" ht="16.5" hidden="1">
      <c r="A174" s="858" t="s">
        <v>74</v>
      </c>
      <c r="B174" s="858"/>
      <c r="C174" s="37" t="s">
        <v>80</v>
      </c>
      <c r="D174" s="38">
        <f t="shared" si="46"/>
        <v>40263</v>
      </c>
      <c r="E174" s="39">
        <f t="shared" si="40"/>
        <v>40265</v>
      </c>
      <c r="F174" s="39"/>
      <c r="H174" s="48"/>
      <c r="I174" s="39">
        <f t="shared" si="45"/>
        <v>40269</v>
      </c>
      <c r="J174" s="39">
        <f>D174+9</f>
        <v>40272</v>
      </c>
      <c r="K174" s="39">
        <f>D174+9</f>
        <v>40272</v>
      </c>
      <c r="L174" s="39" t="s">
        <v>35</v>
      </c>
    </row>
    <row r="175" spans="1:12" s="10" customFormat="1" ht="16.5" hidden="1">
      <c r="A175" s="858" t="s">
        <v>82</v>
      </c>
      <c r="B175" s="858"/>
      <c r="C175" s="37" t="s">
        <v>80</v>
      </c>
      <c r="D175" s="38">
        <f t="shared" si="46"/>
        <v>40270</v>
      </c>
      <c r="E175" s="39">
        <f t="shared" si="40"/>
        <v>40272</v>
      </c>
      <c r="F175" s="39"/>
      <c r="G175"/>
      <c r="I175" s="39">
        <f t="shared" si="45"/>
        <v>40276</v>
      </c>
      <c r="J175" s="39" t="s">
        <v>35</v>
      </c>
      <c r="K175" s="39" t="s">
        <v>35</v>
      </c>
      <c r="L175" s="39" t="s">
        <v>35</v>
      </c>
    </row>
    <row r="176" spans="1:12" s="10" customFormat="1" ht="16.5" hidden="1">
      <c r="A176" s="858" t="str">
        <f>A173</f>
        <v>SINGAPORE BRIDGE</v>
      </c>
      <c r="B176" s="858"/>
      <c r="C176" s="37" t="s">
        <v>81</v>
      </c>
      <c r="D176" s="38">
        <f t="shared" si="46"/>
        <v>40277</v>
      </c>
      <c r="E176" s="39">
        <f t="shared" si="40"/>
        <v>40279</v>
      </c>
      <c r="F176" s="39"/>
      <c r="G176"/>
      <c r="H176" s="31"/>
      <c r="I176" s="39">
        <f t="shared" si="45"/>
        <v>40283</v>
      </c>
      <c r="J176" s="39">
        <f>J174+14</f>
        <v>40286</v>
      </c>
      <c r="K176" s="39">
        <f>K174+14</f>
        <v>40286</v>
      </c>
      <c r="L176" s="39" t="s">
        <v>35</v>
      </c>
    </row>
    <row r="177" spans="1:12" s="10" customFormat="1" ht="16.5" hidden="1">
      <c r="A177" s="858" t="s">
        <v>74</v>
      </c>
      <c r="B177" s="858"/>
      <c r="C177" s="37" t="s">
        <v>81</v>
      </c>
      <c r="D177" s="38">
        <f t="shared" si="46"/>
        <v>40284</v>
      </c>
      <c r="E177" s="39">
        <f t="shared" si="40"/>
        <v>40286</v>
      </c>
      <c r="F177" s="39"/>
      <c r="G177"/>
      <c r="H177" s="31"/>
      <c r="I177" s="39">
        <f t="shared" si="45"/>
        <v>40290</v>
      </c>
      <c r="J177" s="39">
        <f>J176+7</f>
        <v>40293</v>
      </c>
      <c r="K177" s="39">
        <f>K176+7</f>
        <v>40293</v>
      </c>
      <c r="L177" s="39" t="s">
        <v>35</v>
      </c>
    </row>
    <row r="178" spans="1:12" s="10" customFormat="1" ht="16.5">
      <c r="A178" s="851" t="s">
        <v>0</v>
      </c>
      <c r="B178" s="851"/>
      <c r="C178" s="851" t="s">
        <v>6</v>
      </c>
      <c r="D178" s="851" t="s">
        <v>493</v>
      </c>
      <c r="E178" s="49" t="s">
        <v>459</v>
      </c>
      <c r="F178" s="49" t="s">
        <v>461</v>
      </c>
      <c r="G178" s="68"/>
      <c r="H178" s="31"/>
      <c r="I178" s="48"/>
    </row>
    <row r="179" spans="1:12" s="10" customFormat="1" ht="16.5">
      <c r="A179" s="851"/>
      <c r="B179" s="851"/>
      <c r="C179" s="851"/>
      <c r="D179" s="851"/>
      <c r="E179" s="96" t="s">
        <v>164</v>
      </c>
      <c r="F179" s="96" t="s">
        <v>167</v>
      </c>
      <c r="G179" s="68"/>
      <c r="H179" s="31"/>
    </row>
    <row r="180" spans="1:12" s="10" customFormat="1" ht="16.5">
      <c r="A180" s="851"/>
      <c r="B180" s="851"/>
      <c r="C180" s="851"/>
      <c r="D180" s="851"/>
      <c r="E180" s="50" t="s">
        <v>17</v>
      </c>
      <c r="F180" s="50" t="s">
        <v>208</v>
      </c>
      <c r="G180" s="68"/>
      <c r="H180" s="31"/>
      <c r="I180" s="48"/>
    </row>
    <row r="181" spans="1:12" s="10" customFormat="1" ht="25.5" hidden="1" customHeight="1">
      <c r="A181" s="849" t="s">
        <v>189</v>
      </c>
      <c r="B181" s="850"/>
      <c r="C181" s="105" t="s">
        <v>444</v>
      </c>
      <c r="D181" s="38">
        <v>41942</v>
      </c>
      <c r="E181" s="39">
        <f t="shared" ref="E181:E204" si="47">D181+3</f>
        <v>41945</v>
      </c>
      <c r="F181" s="104">
        <f t="shared" ref="F181:F190" si="48">D181+10</f>
        <v>41952</v>
      </c>
      <c r="G181" s="66"/>
      <c r="H181" s="31"/>
    </row>
    <row r="182" spans="1:12" s="10" customFormat="1" ht="25.5" hidden="1" customHeight="1">
      <c r="A182" s="1111" t="s">
        <v>464</v>
      </c>
      <c r="B182" s="1112"/>
      <c r="C182" s="1115" t="s">
        <v>443</v>
      </c>
      <c r="D182" s="1117">
        <f>D181+14</f>
        <v>41956</v>
      </c>
      <c r="E182" s="173">
        <f t="shared" si="47"/>
        <v>41959</v>
      </c>
      <c r="F182" s="169">
        <f t="shared" si="48"/>
        <v>41966</v>
      </c>
      <c r="G182" s="66"/>
      <c r="H182" s="31"/>
    </row>
    <row r="183" spans="1:12" s="10" customFormat="1" ht="25.5" hidden="1" customHeight="1">
      <c r="A183" s="1113"/>
      <c r="B183" s="1114"/>
      <c r="C183" s="1116"/>
      <c r="D183" s="1118"/>
      <c r="E183" s="39">
        <f t="shared" si="47"/>
        <v>3</v>
      </c>
      <c r="F183" s="104">
        <f t="shared" si="48"/>
        <v>10</v>
      </c>
      <c r="G183" s="68"/>
      <c r="H183" s="31"/>
    </row>
    <row r="184" spans="1:12" s="10" customFormat="1" ht="25.5" hidden="1" customHeight="1">
      <c r="A184" s="854" t="s">
        <v>189</v>
      </c>
      <c r="B184" s="855"/>
      <c r="C184" s="117" t="s">
        <v>445</v>
      </c>
      <c r="D184" s="89">
        <f>D182+7</f>
        <v>41963</v>
      </c>
      <c r="E184" s="39">
        <f t="shared" si="47"/>
        <v>41966</v>
      </c>
      <c r="F184" s="104">
        <f t="shared" si="48"/>
        <v>41973</v>
      </c>
      <c r="G184" s="67"/>
      <c r="H184" s="31"/>
    </row>
    <row r="185" spans="1:12" s="10" customFormat="1" ht="25.5" hidden="1" customHeight="1">
      <c r="A185" s="854" t="s">
        <v>464</v>
      </c>
      <c r="B185" s="855"/>
      <c r="C185" s="117" t="s">
        <v>445</v>
      </c>
      <c r="D185" s="89">
        <f>D184+7</f>
        <v>41970</v>
      </c>
      <c r="E185" s="39">
        <f t="shared" si="47"/>
        <v>41973</v>
      </c>
      <c r="F185" s="104">
        <f t="shared" si="48"/>
        <v>41980</v>
      </c>
      <c r="G185" s="66"/>
      <c r="H185" s="31"/>
    </row>
    <row r="186" spans="1:12" s="10" customFormat="1" ht="25.5" hidden="1" customHeight="1">
      <c r="A186" s="854" t="s">
        <v>464</v>
      </c>
      <c r="B186" s="855"/>
      <c r="C186" s="117" t="s">
        <v>457</v>
      </c>
      <c r="D186" s="89">
        <f>D185+7</f>
        <v>41977</v>
      </c>
      <c r="E186" s="39">
        <f t="shared" si="47"/>
        <v>41980</v>
      </c>
      <c r="F186" s="104">
        <f t="shared" si="48"/>
        <v>41987</v>
      </c>
      <c r="G186" s="66"/>
      <c r="H186" s="31"/>
    </row>
    <row r="187" spans="1:12" s="10" customFormat="1" ht="25.5" hidden="1" customHeight="1">
      <c r="A187" s="852" t="s">
        <v>476</v>
      </c>
      <c r="B187" s="853"/>
      <c r="C187" s="177"/>
      <c r="D187" s="89">
        <f>D185+7</f>
        <v>41977</v>
      </c>
      <c r="E187" s="39">
        <f t="shared" si="47"/>
        <v>41980</v>
      </c>
      <c r="F187" s="104">
        <f t="shared" si="48"/>
        <v>41987</v>
      </c>
      <c r="G187" s="66"/>
      <c r="H187" s="31"/>
    </row>
    <row r="188" spans="1:12" s="10" customFormat="1" ht="25.5" hidden="1" customHeight="1">
      <c r="A188" s="852" t="s">
        <v>189</v>
      </c>
      <c r="B188" s="853"/>
      <c r="C188" s="177" t="s">
        <v>473</v>
      </c>
      <c r="D188" s="174">
        <v>41988</v>
      </c>
      <c r="E188" s="39">
        <f t="shared" si="47"/>
        <v>41991</v>
      </c>
      <c r="F188" s="104">
        <f t="shared" si="48"/>
        <v>41998</v>
      </c>
      <c r="G188" s="6"/>
      <c r="H188" s="31"/>
    </row>
    <row r="189" spans="1:12" s="10" customFormat="1" ht="25.5" hidden="1" customHeight="1">
      <c r="A189" s="852" t="s">
        <v>464</v>
      </c>
      <c r="B189" s="853"/>
      <c r="C189" s="177" t="s">
        <v>457</v>
      </c>
      <c r="D189" s="89">
        <f>D187+14</f>
        <v>41991</v>
      </c>
      <c r="E189" s="39">
        <f t="shared" si="47"/>
        <v>41994</v>
      </c>
      <c r="F189" s="104">
        <f t="shared" si="48"/>
        <v>42001</v>
      </c>
      <c r="G189"/>
      <c r="H189" s="31"/>
    </row>
    <row r="190" spans="1:12" s="10" customFormat="1" ht="25.5" hidden="1" customHeight="1">
      <c r="A190" s="852" t="s">
        <v>189</v>
      </c>
      <c r="B190" s="853"/>
      <c r="C190" s="177" t="s">
        <v>481</v>
      </c>
      <c r="D190" s="89">
        <f>D189+7</f>
        <v>41998</v>
      </c>
      <c r="E190" s="39">
        <f t="shared" si="47"/>
        <v>42001</v>
      </c>
      <c r="F190" s="104">
        <f t="shared" si="48"/>
        <v>42008</v>
      </c>
      <c r="G190"/>
      <c r="H190" s="31"/>
    </row>
    <row r="191" spans="1:12" s="10" customFormat="1" ht="25.5" customHeight="1">
      <c r="A191" s="854" t="s">
        <v>464</v>
      </c>
      <c r="B191" s="855"/>
      <c r="C191" s="117" t="s">
        <v>492</v>
      </c>
      <c r="D191" s="89">
        <f>D97+17</f>
        <v>42057</v>
      </c>
      <c r="E191" s="39">
        <f t="shared" si="47"/>
        <v>42060</v>
      </c>
      <c r="F191" s="104">
        <f>D191+8</f>
        <v>42065</v>
      </c>
      <c r="G191"/>
      <c r="H191" s="31"/>
    </row>
    <row r="192" spans="1:12" s="10" customFormat="1" ht="25.5" customHeight="1">
      <c r="A192" s="854" t="s">
        <v>189</v>
      </c>
      <c r="B192" s="855"/>
      <c r="C192" s="117" t="s">
        <v>492</v>
      </c>
      <c r="D192" s="89">
        <f>D191+7</f>
        <v>42064</v>
      </c>
      <c r="E192" s="39">
        <f t="shared" si="47"/>
        <v>42067</v>
      </c>
      <c r="F192" s="169" t="s">
        <v>36</v>
      </c>
      <c r="G192"/>
      <c r="H192" s="31"/>
    </row>
    <row r="193" spans="1:8" s="10" customFormat="1" ht="25.5" hidden="1" customHeight="1">
      <c r="A193" s="854" t="s">
        <v>189</v>
      </c>
      <c r="B193" s="855"/>
      <c r="C193" s="117" t="s">
        <v>445</v>
      </c>
      <c r="D193" s="89">
        <f>D192+7</f>
        <v>42071</v>
      </c>
      <c r="E193" s="39">
        <f t="shared" si="47"/>
        <v>42074</v>
      </c>
      <c r="F193" s="104">
        <f t="shared" ref="F193:F204" si="49">D193+8</f>
        <v>42079</v>
      </c>
      <c r="G193"/>
      <c r="H193" s="31"/>
    </row>
    <row r="194" spans="1:8" s="10" customFormat="1" ht="25.5" hidden="1" customHeight="1">
      <c r="A194" s="854" t="s">
        <v>464</v>
      </c>
      <c r="B194" s="855"/>
      <c r="C194" s="117" t="s">
        <v>445</v>
      </c>
      <c r="D194" s="89">
        <f>D193+7</f>
        <v>42078</v>
      </c>
      <c r="E194" s="39">
        <f t="shared" si="47"/>
        <v>42081</v>
      </c>
      <c r="F194" s="104">
        <f t="shared" si="49"/>
        <v>42086</v>
      </c>
      <c r="G194"/>
      <c r="H194" s="31"/>
    </row>
    <row r="195" spans="1:8" s="10" customFormat="1" ht="25.5" customHeight="1">
      <c r="A195" s="852" t="s">
        <v>191</v>
      </c>
      <c r="B195" s="853"/>
      <c r="C195" s="177"/>
      <c r="D195" s="89">
        <f>D192+7</f>
        <v>42071</v>
      </c>
      <c r="E195" s="39">
        <f t="shared" si="47"/>
        <v>42074</v>
      </c>
      <c r="F195" s="104">
        <f t="shared" si="49"/>
        <v>42079</v>
      </c>
      <c r="G195"/>
      <c r="H195" s="31"/>
    </row>
    <row r="196" spans="1:8" s="10" customFormat="1" ht="25.5" customHeight="1">
      <c r="A196" s="854" t="s">
        <v>189</v>
      </c>
      <c r="B196" s="855"/>
      <c r="C196" s="117" t="s">
        <v>495</v>
      </c>
      <c r="D196" s="89">
        <f t="shared" ref="D196:D201" si="50">D195+7</f>
        <v>42078</v>
      </c>
      <c r="E196" s="39">
        <f t="shared" si="47"/>
        <v>42081</v>
      </c>
      <c r="F196" s="104">
        <f t="shared" si="49"/>
        <v>42086</v>
      </c>
      <c r="G196"/>
      <c r="H196" s="31"/>
    </row>
    <row r="197" spans="1:8" s="10" customFormat="1" ht="25.5" customHeight="1">
      <c r="A197" s="854" t="s">
        <v>464</v>
      </c>
      <c r="B197" s="855"/>
      <c r="C197" s="117" t="s">
        <v>496</v>
      </c>
      <c r="D197" s="89">
        <f t="shared" si="50"/>
        <v>42085</v>
      </c>
      <c r="E197" s="39">
        <f t="shared" si="47"/>
        <v>42088</v>
      </c>
      <c r="F197" s="104">
        <f t="shared" si="49"/>
        <v>42093</v>
      </c>
      <c r="G197"/>
      <c r="H197" s="31"/>
    </row>
    <row r="198" spans="1:8" s="10" customFormat="1" ht="25.5" customHeight="1">
      <c r="A198" s="854" t="s">
        <v>189</v>
      </c>
      <c r="B198" s="855"/>
      <c r="C198" s="117" t="s">
        <v>496</v>
      </c>
      <c r="D198" s="89">
        <f t="shared" si="50"/>
        <v>42092</v>
      </c>
      <c r="E198" s="39">
        <f t="shared" si="47"/>
        <v>42095</v>
      </c>
      <c r="F198" s="104">
        <f t="shared" si="49"/>
        <v>42100</v>
      </c>
      <c r="G198"/>
      <c r="H198" s="31"/>
    </row>
    <row r="199" spans="1:8" s="10" customFormat="1" ht="25.5" hidden="1" customHeight="1">
      <c r="A199" s="854" t="s">
        <v>464</v>
      </c>
      <c r="B199" s="855"/>
      <c r="C199" s="117" t="s">
        <v>491</v>
      </c>
      <c r="D199" s="89">
        <f t="shared" si="50"/>
        <v>42099</v>
      </c>
      <c r="E199" s="39">
        <f t="shared" si="47"/>
        <v>42102</v>
      </c>
      <c r="F199" s="104">
        <f t="shared" si="49"/>
        <v>42107</v>
      </c>
      <c r="G199"/>
      <c r="H199" s="31"/>
    </row>
    <row r="200" spans="1:8" s="10" customFormat="1" ht="25.5" hidden="1" customHeight="1">
      <c r="A200" s="854"/>
      <c r="B200" s="855"/>
      <c r="C200" s="117"/>
      <c r="D200" s="89">
        <f t="shared" si="50"/>
        <v>42106</v>
      </c>
      <c r="E200" s="39">
        <f t="shared" si="47"/>
        <v>42109</v>
      </c>
      <c r="F200" s="104">
        <f t="shared" si="49"/>
        <v>42114</v>
      </c>
      <c r="G200"/>
      <c r="H200"/>
    </row>
    <row r="201" spans="1:8" s="10" customFormat="1" ht="25.5" hidden="1" customHeight="1">
      <c r="A201" s="854"/>
      <c r="B201" s="855"/>
      <c r="C201" s="117"/>
      <c r="D201" s="89">
        <f t="shared" si="50"/>
        <v>42113</v>
      </c>
      <c r="E201" s="39">
        <f t="shared" si="47"/>
        <v>42116</v>
      </c>
      <c r="F201" s="104">
        <f t="shared" si="49"/>
        <v>42121</v>
      </c>
      <c r="G201"/>
      <c r="H201"/>
    </row>
    <row r="202" spans="1:8" s="10" customFormat="1" ht="25.5" hidden="1" customHeight="1">
      <c r="A202" s="854" t="s">
        <v>189</v>
      </c>
      <c r="B202" s="855"/>
      <c r="C202" s="117" t="s">
        <v>491</v>
      </c>
      <c r="D202" s="89">
        <f>D199+7</f>
        <v>42106</v>
      </c>
      <c r="E202" s="39">
        <f t="shared" si="47"/>
        <v>42109</v>
      </c>
      <c r="F202" s="104">
        <f t="shared" si="49"/>
        <v>42114</v>
      </c>
      <c r="G202"/>
      <c r="H202"/>
    </row>
    <row r="203" spans="1:8" s="10" customFormat="1" ht="25.5" hidden="1" customHeight="1">
      <c r="A203" s="854" t="s">
        <v>464</v>
      </c>
      <c r="B203" s="855"/>
      <c r="C203" s="117" t="s">
        <v>492</v>
      </c>
      <c r="D203" s="89">
        <f>D202+7</f>
        <v>42113</v>
      </c>
      <c r="E203" s="39">
        <f t="shared" si="47"/>
        <v>42116</v>
      </c>
      <c r="F203" s="104">
        <f t="shared" si="49"/>
        <v>42121</v>
      </c>
      <c r="G203"/>
      <c r="H203"/>
    </row>
    <row r="204" spans="1:8" s="10" customFormat="1" ht="25.5" hidden="1" customHeight="1">
      <c r="A204" s="854" t="s">
        <v>189</v>
      </c>
      <c r="B204" s="855"/>
      <c r="C204" s="117" t="s">
        <v>492</v>
      </c>
      <c r="D204" s="89">
        <f>D203+7</f>
        <v>42120</v>
      </c>
      <c r="E204" s="39">
        <f t="shared" si="47"/>
        <v>42123</v>
      </c>
      <c r="F204" s="104">
        <f t="shared" si="49"/>
        <v>42128</v>
      </c>
      <c r="G204"/>
      <c r="H204" s="68"/>
    </row>
    <row r="205" spans="1:8" ht="14.25">
      <c r="H205" s="68"/>
    </row>
    <row r="206" spans="1:8" ht="15.75">
      <c r="A206" s="193" t="s">
        <v>499</v>
      </c>
      <c r="B206" s="194"/>
      <c r="C206" s="194"/>
      <c r="D206" s="194"/>
      <c r="E206" s="194"/>
      <c r="F206" s="194"/>
    </row>
    <row r="207" spans="1:8" ht="15.75">
      <c r="A207" s="64" t="s">
        <v>489</v>
      </c>
      <c r="B207" s="65"/>
      <c r="C207" s="65"/>
      <c r="D207" s="65"/>
      <c r="E207" s="65"/>
      <c r="F207" s="65"/>
    </row>
    <row r="208" spans="1:8" ht="18.75">
      <c r="A208" s="195" t="s">
        <v>500</v>
      </c>
      <c r="B208" s="196"/>
      <c r="C208" s="196"/>
      <c r="D208" s="196"/>
      <c r="E208" s="196"/>
      <c r="F208" s="196"/>
    </row>
    <row r="209" spans="1:13" ht="14.25">
      <c r="H209" s="68"/>
    </row>
    <row r="210" spans="1:13">
      <c r="H210" s="66"/>
    </row>
    <row r="211" spans="1:13">
      <c r="H211" s="66"/>
    </row>
    <row r="212" spans="1:13" s="66" customFormat="1" ht="16.5">
      <c r="A212" s="69" t="s">
        <v>158</v>
      </c>
      <c r="B212" s="69"/>
      <c r="C212" s="68"/>
      <c r="D212" s="68"/>
      <c r="E212" s="68"/>
      <c r="F212" s="68"/>
      <c r="G212"/>
      <c r="H212" s="68"/>
      <c r="I212" s="68"/>
      <c r="J212" s="68"/>
      <c r="K212" s="68"/>
      <c r="L212" s="67"/>
      <c r="M212" s="67"/>
    </row>
    <row r="213" spans="1:13" s="66" customFormat="1" ht="16.5">
      <c r="A213" s="69"/>
      <c r="B213" s="69" t="s">
        <v>159</v>
      </c>
      <c r="C213" s="68"/>
      <c r="D213" s="68"/>
      <c r="E213" s="68"/>
      <c r="F213" s="68"/>
      <c r="G213"/>
      <c r="H213" s="67"/>
      <c r="I213" s="68"/>
      <c r="J213" s="68"/>
      <c r="K213" s="68"/>
      <c r="L213" s="67"/>
      <c r="M213" s="67"/>
    </row>
    <row r="214" spans="1:13" s="66" customFormat="1" ht="16.5">
      <c r="A214" s="69"/>
      <c r="B214" s="69"/>
      <c r="C214" s="69" t="s">
        <v>175</v>
      </c>
      <c r="D214" s="68"/>
      <c r="E214" s="68"/>
      <c r="F214" s="68"/>
      <c r="G214"/>
      <c r="I214" s="68"/>
      <c r="J214" s="68"/>
      <c r="K214" s="68"/>
      <c r="L214" s="67"/>
      <c r="M214" s="67"/>
    </row>
    <row r="215" spans="1:13" s="66" customFormat="1" ht="16.5">
      <c r="A215" s="69" t="s">
        <v>156</v>
      </c>
      <c r="B215" s="69"/>
      <c r="G215"/>
    </row>
    <row r="216" spans="1:13" s="66" customFormat="1" ht="16.5">
      <c r="A216" s="69"/>
      <c r="B216" s="69" t="s">
        <v>155</v>
      </c>
      <c r="G216"/>
    </row>
    <row r="217" spans="1:13" s="66" customFormat="1" ht="16.5">
      <c r="A217" s="69" t="s">
        <v>157</v>
      </c>
      <c r="B217" s="69"/>
      <c r="C217" s="68"/>
      <c r="D217" s="68"/>
      <c r="E217" s="68"/>
      <c r="F217" s="68"/>
      <c r="G217"/>
      <c r="H217" s="6"/>
      <c r="I217" s="68"/>
      <c r="J217" s="68"/>
      <c r="K217" s="68"/>
      <c r="L217" s="67"/>
      <c r="M217" s="67"/>
    </row>
    <row r="218" spans="1:13" s="66" customFormat="1" ht="16.5">
      <c r="A218" s="69"/>
      <c r="B218" s="69" t="s">
        <v>160</v>
      </c>
      <c r="C218" s="67"/>
      <c r="D218" s="67"/>
      <c r="E218" s="67"/>
      <c r="F218" s="67"/>
      <c r="G218"/>
      <c r="H218"/>
      <c r="I218" s="67"/>
      <c r="J218" s="67"/>
      <c r="K218" s="67"/>
      <c r="L218" s="67"/>
      <c r="M218" s="67"/>
    </row>
    <row r="219" spans="1:13" s="66" customFormat="1" ht="16.5">
      <c r="A219" s="69" t="s">
        <v>154</v>
      </c>
      <c r="B219" s="69"/>
      <c r="G219"/>
      <c r="H219"/>
    </row>
    <row r="220" spans="1:13" s="66" customFormat="1" ht="16.5">
      <c r="A220" s="69" t="s">
        <v>153</v>
      </c>
      <c r="B220" s="69"/>
      <c r="G220"/>
      <c r="H220"/>
    </row>
    <row r="221" spans="1:13" s="66" customFormat="1" ht="16.5">
      <c r="A221" s="69" t="s">
        <v>176</v>
      </c>
      <c r="G221"/>
      <c r="H221"/>
    </row>
    <row r="222" spans="1:13" ht="14.25">
      <c r="A222" s="5"/>
      <c r="B222" s="6"/>
      <c r="C222" s="6"/>
      <c r="D222" s="6"/>
      <c r="E222" s="6"/>
      <c r="F222" s="6"/>
      <c r="I222" s="6"/>
      <c r="J222" s="6"/>
    </row>
    <row r="223" spans="1:13" ht="14.25">
      <c r="A223" s="5"/>
    </row>
  </sheetData>
  <sheetProtection password="C7EB" sheet="1"/>
  <mergeCells count="193">
    <mergeCell ref="A103:B103"/>
    <mergeCell ref="A97:B97"/>
    <mergeCell ref="A98:B98"/>
    <mergeCell ref="A99:B99"/>
    <mergeCell ref="A100:B100"/>
    <mergeCell ref="A101:B101"/>
    <mergeCell ref="A102:B102"/>
    <mergeCell ref="C77:C79"/>
    <mergeCell ref="D77:D79"/>
    <mergeCell ref="A96:B96"/>
    <mergeCell ref="A93:B93"/>
    <mergeCell ref="C81:C82"/>
    <mergeCell ref="A94:B94"/>
    <mergeCell ref="A95:B95"/>
    <mergeCell ref="D81:D82"/>
    <mergeCell ref="A86:B86"/>
    <mergeCell ref="A91:B91"/>
    <mergeCell ref="A92:B92"/>
    <mergeCell ref="A71:B71"/>
    <mergeCell ref="A72:B72"/>
    <mergeCell ref="A73:B73"/>
    <mergeCell ref="A80:B80"/>
    <mergeCell ref="A83:B83"/>
    <mergeCell ref="A87:B87"/>
    <mergeCell ref="A88:B88"/>
    <mergeCell ref="A89:B89"/>
    <mergeCell ref="A90:B90"/>
    <mergeCell ref="A84:B84"/>
    <mergeCell ref="A85:B85"/>
    <mergeCell ref="A81:B82"/>
    <mergeCell ref="A74:B74"/>
    <mergeCell ref="A75:B75"/>
    <mergeCell ref="A76:B76"/>
    <mergeCell ref="A77:B79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G17:L17"/>
    <mergeCell ref="A18:B18"/>
    <mergeCell ref="A19:B19"/>
    <mergeCell ref="A20:B20"/>
    <mergeCell ref="A21:B21"/>
    <mergeCell ref="A22:B22"/>
    <mergeCell ref="A23:B23"/>
    <mergeCell ref="A24:B24"/>
    <mergeCell ref="A25:B25"/>
    <mergeCell ref="A10:B11"/>
    <mergeCell ref="C10:C11"/>
    <mergeCell ref="D10:D11"/>
    <mergeCell ref="A12:B12"/>
    <mergeCell ref="A13:B13"/>
    <mergeCell ref="A14:B14"/>
    <mergeCell ref="A15:B15"/>
    <mergeCell ref="A16:B16"/>
    <mergeCell ref="A17:B17"/>
    <mergeCell ref="A116:B116"/>
    <mergeCell ref="A117:B117"/>
    <mergeCell ref="A118:B118"/>
    <mergeCell ref="A119:B119"/>
    <mergeCell ref="A120:B120"/>
    <mergeCell ref="A121:B121"/>
    <mergeCell ref="A111:B112"/>
    <mergeCell ref="C111:C112"/>
    <mergeCell ref="D111:D112"/>
    <mergeCell ref="A113:B113"/>
    <mergeCell ref="A114:B114"/>
    <mergeCell ref="A115:B115"/>
    <mergeCell ref="A128:B128"/>
    <mergeCell ref="A129:B129"/>
    <mergeCell ref="A130:B130"/>
    <mergeCell ref="A131:B131"/>
    <mergeCell ref="A132:B132"/>
    <mergeCell ref="A133:B133"/>
    <mergeCell ref="A122:B122"/>
    <mergeCell ref="A123:B123"/>
    <mergeCell ref="A124:B124"/>
    <mergeCell ref="A125:B125"/>
    <mergeCell ref="A126:B126"/>
    <mergeCell ref="A127:B127"/>
    <mergeCell ref="A140:B140"/>
    <mergeCell ref="A141:B141"/>
    <mergeCell ref="A142:B142"/>
    <mergeCell ref="A143:B143"/>
    <mergeCell ref="A144:B144"/>
    <mergeCell ref="A145:B145"/>
    <mergeCell ref="A134:B134"/>
    <mergeCell ref="A135:B135"/>
    <mergeCell ref="A136:B136"/>
    <mergeCell ref="A137:B137"/>
    <mergeCell ref="A138:B138"/>
    <mergeCell ref="A139:B139"/>
    <mergeCell ref="A152:B152"/>
    <mergeCell ref="A153:B153"/>
    <mergeCell ref="A154:B154"/>
    <mergeCell ref="A155:B155"/>
    <mergeCell ref="A156:B156"/>
    <mergeCell ref="A157:B157"/>
    <mergeCell ref="A146:B146"/>
    <mergeCell ref="A147:B147"/>
    <mergeCell ref="A148:B148"/>
    <mergeCell ref="A149:B149"/>
    <mergeCell ref="A150:B150"/>
    <mergeCell ref="A151:B151"/>
    <mergeCell ref="A164:B164"/>
    <mergeCell ref="A165:B165"/>
    <mergeCell ref="A166:B166"/>
    <mergeCell ref="A167:B167"/>
    <mergeCell ref="A168:B168"/>
    <mergeCell ref="A169:B169"/>
    <mergeCell ref="A158:B158"/>
    <mergeCell ref="A159:B159"/>
    <mergeCell ref="A160:B160"/>
    <mergeCell ref="A161:B161"/>
    <mergeCell ref="A162:B162"/>
    <mergeCell ref="A163:B163"/>
    <mergeCell ref="A176:B176"/>
    <mergeCell ref="A177:B177"/>
    <mergeCell ref="A178:B180"/>
    <mergeCell ref="C178:C180"/>
    <mergeCell ref="D178:D180"/>
    <mergeCell ref="A181:B181"/>
    <mergeCell ref="A170:B170"/>
    <mergeCell ref="A171:B171"/>
    <mergeCell ref="A172:B172"/>
    <mergeCell ref="A173:B173"/>
    <mergeCell ref="A174:B174"/>
    <mergeCell ref="A175:B175"/>
    <mergeCell ref="A187:B187"/>
    <mergeCell ref="A188:B188"/>
    <mergeCell ref="A189:B189"/>
    <mergeCell ref="A190:B190"/>
    <mergeCell ref="A191:B191"/>
    <mergeCell ref="A192:B192"/>
    <mergeCell ref="A182:B183"/>
    <mergeCell ref="C182:C183"/>
    <mergeCell ref="D182:D183"/>
    <mergeCell ref="A184:B184"/>
    <mergeCell ref="A185:B185"/>
    <mergeCell ref="A186:B186"/>
    <mergeCell ref="A202:B202"/>
    <mergeCell ref="A203:B203"/>
    <mergeCell ref="A193:B193"/>
    <mergeCell ref="A194:B194"/>
    <mergeCell ref="A195:B195"/>
    <mergeCell ref="A196:B196"/>
    <mergeCell ref="A197:B197"/>
    <mergeCell ref="A204:B204"/>
    <mergeCell ref="A198:B198"/>
    <mergeCell ref="A199:B199"/>
    <mergeCell ref="A200:B200"/>
    <mergeCell ref="A201:B201"/>
  </mergeCells>
  <pageMargins left="0.21" right="0.2" top="0.2" bottom="0.2" header="0.2" footer="0.2"/>
  <pageSetup scale="62" orientation="landscape" r:id="rId1"/>
  <headerFooter alignWithMargins="0"/>
  <drawing r:id="rId2"/>
  <legacyDrawing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6"/>
  <sheetViews>
    <sheetView workbookViewId="0">
      <selection activeCell="G14" sqref="G14"/>
    </sheetView>
  </sheetViews>
  <sheetFormatPr defaultRowHeight="12.75"/>
  <cols>
    <col min="1" max="1" width="12.140625" customWidth="1"/>
    <col min="11" max="12" width="9.28515625" customWidth="1"/>
  </cols>
  <sheetData>
    <row r="1" spans="1:20" ht="19.5">
      <c r="B1" s="115"/>
      <c r="C1" s="366" t="s">
        <v>895</v>
      </c>
      <c r="D1" s="115"/>
      <c r="E1" s="115"/>
    </row>
    <row r="2" spans="1:20" ht="14.25">
      <c r="B2" s="115"/>
      <c r="C2" s="367" t="s">
        <v>1094</v>
      </c>
      <c r="D2" s="115"/>
    </row>
    <row r="3" spans="1:20" ht="14.25">
      <c r="B3" s="115"/>
      <c r="C3" s="367" t="s">
        <v>788</v>
      </c>
      <c r="D3" s="115"/>
    </row>
    <row r="4" spans="1:20" ht="14.25">
      <c r="B4" s="115"/>
      <c r="C4" s="367"/>
      <c r="D4" s="115"/>
    </row>
    <row r="5" spans="1:20" ht="12.75" customHeight="1">
      <c r="A5" s="826" t="s">
        <v>1135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</row>
    <row r="6" spans="1:20" ht="13.5" customHeight="1">
      <c r="A6" s="826"/>
      <c r="B6" s="826"/>
      <c r="C6" s="826"/>
      <c r="D6" s="826"/>
      <c r="E6" s="826"/>
      <c r="F6" s="826"/>
      <c r="G6" s="826"/>
      <c r="H6" s="826"/>
      <c r="I6" s="826"/>
      <c r="J6" s="826"/>
      <c r="K6" s="826"/>
      <c r="L6" s="826"/>
      <c r="M6" s="826"/>
      <c r="N6" s="826"/>
      <c r="O6" s="826"/>
      <c r="P6" s="826"/>
      <c r="Q6" s="826"/>
      <c r="R6" s="826"/>
      <c r="S6" s="826"/>
    </row>
    <row r="7" spans="1:20" ht="18.75" customHeight="1">
      <c r="A7" s="736" t="s">
        <v>1097</v>
      </c>
      <c r="B7" s="736" t="s">
        <v>753</v>
      </c>
      <c r="C7" s="736" t="s">
        <v>773</v>
      </c>
      <c r="D7" s="736" t="s">
        <v>757</v>
      </c>
      <c r="E7" s="736" t="s">
        <v>756</v>
      </c>
      <c r="F7" s="736" t="s">
        <v>752</v>
      </c>
      <c r="G7" s="744" t="s">
        <v>879</v>
      </c>
      <c r="H7" s="744" t="s">
        <v>883</v>
      </c>
      <c r="I7" s="736" t="s">
        <v>753</v>
      </c>
      <c r="J7" s="736" t="s">
        <v>773</v>
      </c>
      <c r="K7" s="736" t="s">
        <v>757</v>
      </c>
      <c r="L7" s="736" t="s">
        <v>756</v>
      </c>
      <c r="M7" s="736" t="s">
        <v>752</v>
      </c>
      <c r="N7" s="744" t="s">
        <v>879</v>
      </c>
      <c r="O7" s="744" t="s">
        <v>883</v>
      </c>
      <c r="P7" s="736" t="s">
        <v>753</v>
      </c>
      <c r="Q7" s="736" t="s">
        <v>773</v>
      </c>
      <c r="R7" s="736" t="s">
        <v>757</v>
      </c>
      <c r="S7" s="736" t="s">
        <v>756</v>
      </c>
    </row>
    <row r="8" spans="1:20" ht="27" customHeight="1">
      <c r="A8" s="741" t="s">
        <v>1098</v>
      </c>
      <c r="B8" s="682"/>
      <c r="C8" s="742" t="s">
        <v>1099</v>
      </c>
      <c r="D8" s="683"/>
      <c r="E8" s="683"/>
      <c r="F8" s="735"/>
      <c r="G8" s="684" t="s">
        <v>1035</v>
      </c>
      <c r="H8" s="743" t="s">
        <v>1100</v>
      </c>
      <c r="I8" s="682" t="s">
        <v>1035</v>
      </c>
      <c r="J8" s="713" t="s">
        <v>1101</v>
      </c>
      <c r="K8" s="761"/>
      <c r="L8" s="761"/>
      <c r="M8" s="761"/>
      <c r="N8" s="761"/>
      <c r="O8" s="761"/>
      <c r="P8" s="682"/>
      <c r="Q8" s="683"/>
      <c r="R8" s="683"/>
      <c r="S8" s="683"/>
    </row>
    <row r="9" spans="1:20" ht="27.75" customHeight="1">
      <c r="A9" s="741" t="s">
        <v>1271</v>
      </c>
      <c r="B9" s="669"/>
      <c r="C9" s="669"/>
      <c r="D9" s="695" t="s">
        <v>1099</v>
      </c>
      <c r="E9" s="683"/>
      <c r="F9" s="683"/>
      <c r="G9" s="727" t="s">
        <v>1128</v>
      </c>
      <c r="H9" s="672"/>
      <c r="I9" s="669"/>
      <c r="J9" s="761"/>
      <c r="K9" s="761"/>
      <c r="L9" s="761"/>
      <c r="M9" s="761"/>
      <c r="N9" s="761"/>
      <c r="O9" s="675"/>
      <c r="P9" s="676"/>
      <c r="Q9" s="670"/>
      <c r="R9" s="670"/>
      <c r="S9" s="675"/>
    </row>
    <row r="10" spans="1:20" ht="27.75" customHeight="1">
      <c r="A10" s="738" t="s">
        <v>1107</v>
      </c>
      <c r="B10" s="673"/>
      <c r="C10" s="673"/>
      <c r="D10" s="695" t="s">
        <v>1099</v>
      </c>
      <c r="E10" s="670" t="s">
        <v>1035</v>
      </c>
      <c r="F10" s="671" t="s">
        <v>1035</v>
      </c>
      <c r="G10" s="709" t="s">
        <v>1108</v>
      </c>
      <c r="H10" s="674"/>
      <c r="I10" s="669"/>
      <c r="J10" s="761"/>
      <c r="K10" s="761"/>
      <c r="L10" s="761"/>
      <c r="M10" s="761"/>
      <c r="N10" s="761"/>
      <c r="O10" s="761"/>
      <c r="P10" s="669" t="s">
        <v>1035</v>
      </c>
      <c r="Q10" s="708" t="s">
        <v>1113</v>
      </c>
      <c r="S10" s="710" t="s">
        <v>1114</v>
      </c>
    </row>
    <row r="11" spans="1:20" ht="27" customHeight="1">
      <c r="A11" s="739" t="s">
        <v>764</v>
      </c>
      <c r="B11" s="669"/>
      <c r="C11" s="669"/>
      <c r="D11" s="695" t="s">
        <v>1099</v>
      </c>
      <c r="E11" s="670"/>
      <c r="F11" s="671"/>
      <c r="G11" s="672"/>
      <c r="H11" s="672"/>
      <c r="I11" s="669"/>
      <c r="J11" s="708" t="s">
        <v>1101</v>
      </c>
      <c r="K11" s="761"/>
      <c r="L11" s="761"/>
      <c r="M11" s="761"/>
      <c r="N11" s="761"/>
      <c r="O11" s="761"/>
      <c r="P11" s="676"/>
      <c r="Q11" s="670"/>
      <c r="R11" s="670"/>
      <c r="S11" s="670"/>
    </row>
    <row r="12" spans="1:20" ht="27" customHeight="1">
      <c r="A12" s="738" t="s">
        <v>1197</v>
      </c>
      <c r="B12" s="669"/>
      <c r="C12" s="669" t="s">
        <v>1035</v>
      </c>
      <c r="D12" s="670"/>
      <c r="E12" s="683"/>
      <c r="F12" s="695" t="s">
        <v>1099</v>
      </c>
      <c r="G12" s="671"/>
      <c r="H12" s="672"/>
      <c r="I12" s="707" t="s">
        <v>1108</v>
      </c>
      <c r="K12" s="712" t="s">
        <v>1120</v>
      </c>
      <c r="L12" s="676"/>
      <c r="M12" s="676"/>
      <c r="N12" s="761"/>
      <c r="O12" s="761"/>
      <c r="P12" s="707" t="s">
        <v>1122</v>
      </c>
      <c r="Q12" s="676"/>
      <c r="R12" s="708" t="s">
        <v>1114</v>
      </c>
      <c r="S12" s="670"/>
    </row>
    <row r="13" spans="1:20" ht="27" customHeight="1">
      <c r="A13" s="738" t="s">
        <v>1123</v>
      </c>
      <c r="B13" s="669"/>
      <c r="C13" s="682" t="s">
        <v>1035</v>
      </c>
      <c r="D13" s="683" t="s">
        <v>1035</v>
      </c>
      <c r="E13" s="683" t="s">
        <v>1035</v>
      </c>
      <c r="F13" s="697" t="s">
        <v>1099</v>
      </c>
      <c r="G13" s="684"/>
      <c r="H13" s="684"/>
      <c r="I13" s="682"/>
      <c r="J13" s="713" t="s">
        <v>1120</v>
      </c>
      <c r="K13" s="683"/>
      <c r="L13" s="683"/>
      <c r="M13" s="711" t="s">
        <v>1101</v>
      </c>
      <c r="N13" s="761"/>
      <c r="O13" s="761"/>
      <c r="P13" s="761"/>
      <c r="Q13" s="761"/>
      <c r="R13" s="761"/>
      <c r="S13" s="685"/>
      <c r="T13" s="115"/>
    </row>
    <row r="14" spans="1:20" ht="27" customHeight="1">
      <c r="A14" s="738" t="s">
        <v>950</v>
      </c>
      <c r="B14" s="669" t="s">
        <v>1035</v>
      </c>
      <c r="C14" s="673"/>
      <c r="D14" s="687"/>
      <c r="E14" s="687"/>
      <c r="F14" s="679"/>
      <c r="G14" s="698" t="s">
        <v>1099</v>
      </c>
      <c r="H14" s="672"/>
      <c r="I14" s="669"/>
      <c r="J14" s="670"/>
      <c r="K14" s="670"/>
      <c r="L14" s="670"/>
      <c r="M14" s="714" t="s">
        <v>1127</v>
      </c>
      <c r="N14" s="707" t="s">
        <v>1101</v>
      </c>
      <c r="O14" s="672"/>
      <c r="P14" s="761"/>
      <c r="Q14" s="761"/>
      <c r="R14" s="761"/>
      <c r="S14" s="670"/>
      <c r="T14" s="115"/>
    </row>
    <row r="15" spans="1:20" ht="39" customHeight="1">
      <c r="A15" s="738" t="s">
        <v>1129</v>
      </c>
      <c r="B15" s="673"/>
      <c r="C15" s="673"/>
      <c r="D15" s="687"/>
      <c r="E15" s="670" t="s">
        <v>1035</v>
      </c>
      <c r="F15" s="671" t="s">
        <v>1035</v>
      </c>
      <c r="G15" s="688"/>
      <c r="H15" s="698" t="s">
        <v>1099</v>
      </c>
      <c r="I15" s="669"/>
      <c r="J15" s="670"/>
      <c r="K15" s="708" t="s">
        <v>1128</v>
      </c>
      <c r="L15" s="670" t="s">
        <v>1035</v>
      </c>
      <c r="M15" s="671"/>
      <c r="N15" s="672"/>
      <c r="O15" s="672"/>
      <c r="P15" s="761"/>
      <c r="Q15" s="761"/>
      <c r="R15" s="761"/>
      <c r="S15" s="670"/>
      <c r="T15" s="115"/>
    </row>
    <row r="16" spans="1:20" ht="27" customHeight="1">
      <c r="A16" s="738" t="s">
        <v>899</v>
      </c>
      <c r="B16" s="669"/>
      <c r="C16" s="669"/>
      <c r="D16" s="681"/>
      <c r="E16" s="681" t="s">
        <v>1035</v>
      </c>
      <c r="F16" s="689"/>
      <c r="G16" s="672"/>
      <c r="H16" s="698" t="s">
        <v>1099</v>
      </c>
      <c r="I16" s="669"/>
      <c r="J16" s="670"/>
      <c r="K16" s="670"/>
      <c r="L16" s="670"/>
      <c r="M16" s="714" t="s">
        <v>1116</v>
      </c>
      <c r="N16" s="672"/>
      <c r="O16" s="707" t="s">
        <v>1101</v>
      </c>
      <c r="P16" s="669"/>
      <c r="Q16" s="677"/>
      <c r="R16" s="708" t="s">
        <v>1128</v>
      </c>
      <c r="S16" s="677"/>
      <c r="T16" s="115"/>
    </row>
  </sheetData>
  <mergeCells count="1">
    <mergeCell ref="A5:S6"/>
  </mergeCells>
  <hyperlinks>
    <hyperlink ref="C8" location="'VTX2-NORTH (TUE)'!A1" display="HCM"/>
    <hyperlink ref="D11" location="'CKI(WED)'!A1" display="HCM"/>
    <hyperlink ref="F13" location="'VTX1-NORTH (FRI)'!A1" display="HCM"/>
    <hyperlink ref="G14" location="'VTX3.N(SUN) &amp; CVS2(SAT)'!A1" display="HCM"/>
    <hyperlink ref="H15" location="'VTX3.N(SUN) &amp; CVS2(SAT)'!A1" display="HCM"/>
    <hyperlink ref="H16" location="'CBX (SUN) &amp; CBX2(FRI)'!A1" display="HCM"/>
    <hyperlink ref="A8" location="'VTX2-NORTH (TUE)'!A1" display="VTX2-N"/>
    <hyperlink ref="A11" location="'CKI(WED)'!A1" display="CKI"/>
    <hyperlink ref="A13" location="'VTX1-NORTH (FRI)'!A1" display="VTX1-N"/>
    <hyperlink ref="A14" location="'VTX3.N(SUN) &amp; CVS2(SAT)'!A1" display="CVS2"/>
    <hyperlink ref="D10" location="'VTX5 (WED)'!A1" display="HCM"/>
    <hyperlink ref="A15" location="'VTX3.N(SUN) &amp; CVS2(SAT)'!A1" display="VTX3-N"/>
    <hyperlink ref="A10" location="'VTX5 (WED)+FEM3(SUN)'!A1" display="VTX5-N"/>
    <hyperlink ref="A12" location="'CBX (SUN) &amp; CBX2(THU-FRI)'!A1" display="CBX2-N"/>
    <hyperlink ref="F12" location="'CBX (SUN) &amp; CBX2(THU-FRI)'!A1" display="HCM"/>
    <hyperlink ref="A16" location="'CBX (SUN) &amp; CBX2(THU-FRI)'!A1" display="CBX"/>
    <hyperlink ref="D9" location="'VTX6(WED)'!A1" display="HCM"/>
    <hyperlink ref="A9" location="'VTX6(WED)'!A1" display="VTX6"/>
  </hyperlinks>
  <pageMargins left="0.7" right="0.7" top="0.75" bottom="0.75" header="0.3" footer="0.3"/>
  <drawing r:id="rId1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G24"/>
  <sheetViews>
    <sheetView zoomScaleNormal="100" workbookViewId="0">
      <selection activeCell="I28" sqref="I28"/>
    </sheetView>
  </sheetViews>
  <sheetFormatPr defaultRowHeight="12.75"/>
  <cols>
    <col min="1" max="1" width="24.140625" style="115" customWidth="1"/>
    <col min="2" max="2" width="8.42578125" style="115" customWidth="1"/>
    <col min="3" max="3" width="11.7109375" style="115" customWidth="1"/>
    <col min="4" max="4" width="15.85546875" style="115" customWidth="1"/>
    <col min="5" max="5" width="12.5703125" style="115" customWidth="1"/>
    <col min="6" max="6" width="19.85546875" style="115" customWidth="1"/>
    <col min="7" max="7" width="12.85546875" style="115" customWidth="1"/>
    <col min="8" max="16384" width="9.140625" style="115"/>
  </cols>
  <sheetData>
    <row r="2" spans="1:7" ht="19.5">
      <c r="C2" s="366" t="s">
        <v>895</v>
      </c>
    </row>
    <row r="3" spans="1:7" ht="14.25">
      <c r="C3" s="367" t="s">
        <v>889</v>
      </c>
    </row>
    <row r="4" spans="1:7" ht="14.25">
      <c r="C4" s="367" t="s">
        <v>788</v>
      </c>
    </row>
    <row r="6" spans="1:7" ht="15.75">
      <c r="A6" s="548" t="s">
        <v>925</v>
      </c>
      <c r="B6" s="370"/>
      <c r="C6" s="371" t="s">
        <v>769</v>
      </c>
      <c r="D6" s="370"/>
      <c r="E6" s="370"/>
      <c r="F6" s="370"/>
    </row>
    <row r="7" spans="1:7" ht="16.5" customHeight="1">
      <c r="A7" s="1052" t="s">
        <v>0</v>
      </c>
      <c r="B7" s="1052" t="s">
        <v>6</v>
      </c>
      <c r="C7" s="1052" t="s">
        <v>766</v>
      </c>
      <c r="D7" s="372" t="s">
        <v>118</v>
      </c>
      <c r="E7" s="372" t="s">
        <v>423</v>
      </c>
      <c r="F7" s="372" t="s">
        <v>424</v>
      </c>
    </row>
    <row r="8" spans="1:7" ht="16.5" customHeight="1">
      <c r="A8" s="1052"/>
      <c r="B8" s="1052"/>
      <c r="C8" s="1052"/>
      <c r="D8" s="373" t="s">
        <v>169</v>
      </c>
      <c r="E8" s="373" t="s">
        <v>168</v>
      </c>
      <c r="F8" s="373" t="s">
        <v>168</v>
      </c>
    </row>
    <row r="9" spans="1:7" ht="16.5" customHeight="1">
      <c r="A9" s="1052"/>
      <c r="B9" s="1052"/>
      <c r="C9" s="1052"/>
      <c r="D9" s="431" t="s">
        <v>45</v>
      </c>
      <c r="E9" s="431" t="s">
        <v>208</v>
      </c>
      <c r="F9" s="431" t="s">
        <v>208</v>
      </c>
    </row>
    <row r="10" spans="1:7" ht="16.5" customHeight="1">
      <c r="A10" s="790" t="s">
        <v>191</v>
      </c>
      <c r="B10" s="542"/>
      <c r="C10" s="483">
        <v>45630</v>
      </c>
      <c r="D10" s="484">
        <f>C10+6</f>
        <v>45636</v>
      </c>
      <c r="E10" s="484">
        <f>C10+9</f>
        <v>45639</v>
      </c>
      <c r="F10" s="484">
        <f>E10</f>
        <v>45639</v>
      </c>
      <c r="G10" s="799"/>
    </row>
    <row r="11" spans="1:7" ht="16.5" customHeight="1">
      <c r="A11" s="549" t="s">
        <v>1290</v>
      </c>
      <c r="B11" s="542" t="s">
        <v>1257</v>
      </c>
      <c r="C11" s="483">
        <f>C10+7</f>
        <v>45637</v>
      </c>
      <c r="D11" s="484">
        <f>C11+6</f>
        <v>45643</v>
      </c>
      <c r="E11" s="484">
        <f>C11+9</f>
        <v>45646</v>
      </c>
      <c r="F11" s="484">
        <f>E11</f>
        <v>45646</v>
      </c>
      <c r="G11" s="797"/>
    </row>
    <row r="12" spans="1:7" ht="16.5" customHeight="1">
      <c r="A12" s="549" t="s">
        <v>1387</v>
      </c>
      <c r="B12" s="542" t="s">
        <v>1325</v>
      </c>
      <c r="C12" s="483">
        <f>C11+7</f>
        <v>45644</v>
      </c>
      <c r="D12" s="484">
        <f>C12+6</f>
        <v>45650</v>
      </c>
      <c r="E12" s="484">
        <f t="shared" ref="E12:E14" si="0">C12+9</f>
        <v>45653</v>
      </c>
      <c r="F12" s="484">
        <f t="shared" ref="F12:F14" si="1">E12</f>
        <v>45653</v>
      </c>
    </row>
    <row r="13" spans="1:7" ht="16.5" customHeight="1">
      <c r="A13" s="818" t="s">
        <v>1388</v>
      </c>
      <c r="B13" s="542"/>
      <c r="C13" s="483">
        <f>C12+7</f>
        <v>45651</v>
      </c>
      <c r="D13" s="484">
        <f>C13+6</f>
        <v>45657</v>
      </c>
      <c r="E13" s="484">
        <f t="shared" si="0"/>
        <v>45660</v>
      </c>
      <c r="F13" s="484">
        <f t="shared" si="1"/>
        <v>45660</v>
      </c>
      <c r="G13" s="797"/>
    </row>
    <row r="14" spans="1:7" ht="16.5" customHeight="1">
      <c r="A14" s="549" t="s">
        <v>1299</v>
      </c>
      <c r="B14" s="542" t="s">
        <v>1258</v>
      </c>
      <c r="C14" s="483">
        <f>C13+7</f>
        <v>45658</v>
      </c>
      <c r="D14" s="484">
        <f>C14+6</f>
        <v>45664</v>
      </c>
      <c r="E14" s="484">
        <f t="shared" si="0"/>
        <v>45667</v>
      </c>
      <c r="F14" s="484">
        <f t="shared" si="1"/>
        <v>45667</v>
      </c>
      <c r="G14" s="797"/>
    </row>
    <row r="15" spans="1:7" ht="13.5">
      <c r="A15" s="563" t="s">
        <v>926</v>
      </c>
      <c r="B15" s="564"/>
      <c r="C15" s="565"/>
      <c r="D15" s="566"/>
      <c r="E15" s="566"/>
      <c r="F15" s="566"/>
    </row>
    <row r="16" spans="1:7" ht="13.5">
      <c r="A16" s="567" t="s">
        <v>956</v>
      </c>
      <c r="B16" s="568"/>
      <c r="C16" s="568"/>
      <c r="D16" s="568"/>
      <c r="E16" s="568"/>
      <c r="F16" s="568"/>
    </row>
    <row r="17" spans="1:6" ht="13.5">
      <c r="A17" s="1050" t="s">
        <v>1000</v>
      </c>
      <c r="B17" s="1051"/>
      <c r="C17" s="1051"/>
      <c r="D17" s="1051"/>
      <c r="E17" s="1051"/>
      <c r="F17" s="1051"/>
    </row>
    <row r="18" spans="1:6" ht="13.5">
      <c r="A18" s="614" t="s">
        <v>962</v>
      </c>
      <c r="B18" s="615"/>
      <c r="C18" s="615"/>
      <c r="D18" s="615"/>
      <c r="E18" s="615"/>
      <c r="F18" s="615"/>
    </row>
    <row r="19" spans="1:6" ht="14.25">
      <c r="A19" s="543" t="s">
        <v>107</v>
      </c>
    </row>
    <row r="20" spans="1:6" ht="15">
      <c r="A20" s="544" t="s">
        <v>767</v>
      </c>
    </row>
    <row r="21" spans="1:6" ht="15">
      <c r="A21" s="544" t="s">
        <v>1307</v>
      </c>
    </row>
    <row r="22" spans="1:6" ht="15">
      <c r="A22" s="544" t="s">
        <v>772</v>
      </c>
    </row>
    <row r="23" spans="1:6" ht="15">
      <c r="A23" s="544" t="s">
        <v>749</v>
      </c>
    </row>
    <row r="24" spans="1:6" ht="15">
      <c r="A24" s="544" t="s">
        <v>768</v>
      </c>
    </row>
  </sheetData>
  <sheetProtection formatCells="0" formatColumns="0" formatRows="0" insertColumns="0" insertRows="0" insertHyperlinks="0" deleteColumns="0" deleteRows="0"/>
  <mergeCells count="4">
    <mergeCell ref="A17:F17"/>
    <mergeCell ref="A7:A9"/>
    <mergeCell ref="B7:B9"/>
    <mergeCell ref="C7:C9"/>
  </mergeCells>
  <pageMargins left="0.7" right="0.7" top="0.75" bottom="0.75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31"/>
  <sheetViews>
    <sheetView workbookViewId="0"/>
  </sheetViews>
  <sheetFormatPr defaultRowHeight="12.75"/>
  <cols>
    <col min="1" max="1" width="23.28515625" customWidth="1"/>
    <col min="2" max="2" width="9.85546875" customWidth="1"/>
    <col min="3" max="3" width="12.7109375" customWidth="1"/>
    <col min="4" max="4" width="13.28515625" customWidth="1"/>
    <col min="5" max="5" width="15" customWidth="1"/>
    <col min="6" max="6" width="12.85546875" customWidth="1"/>
    <col min="7" max="7" width="13.85546875" customWidth="1"/>
    <col min="9" max="9" width="17.85546875" customWidth="1"/>
    <col min="11" max="11" width="10.5703125" customWidth="1"/>
    <col min="12" max="12" width="19.7109375" customWidth="1"/>
    <col min="13" max="13" width="18.7109375" customWidth="1"/>
  </cols>
  <sheetData>
    <row r="1" spans="1:13">
      <c r="A1" s="115"/>
      <c r="B1" s="115"/>
      <c r="C1" s="115"/>
      <c r="D1" s="115"/>
      <c r="E1" s="115"/>
      <c r="F1" s="115"/>
      <c r="G1" s="115"/>
    </row>
    <row r="2" spans="1:13">
      <c r="A2" s="115"/>
      <c r="B2" s="115"/>
      <c r="C2" s="654" t="s">
        <v>895</v>
      </c>
      <c r="D2" s="115"/>
      <c r="E2" s="115"/>
      <c r="F2" s="115"/>
      <c r="G2" s="115"/>
    </row>
    <row r="3" spans="1:13">
      <c r="A3" s="115"/>
      <c r="B3" s="115"/>
      <c r="C3" s="467" t="s">
        <v>889</v>
      </c>
      <c r="D3" s="115"/>
      <c r="E3" s="115"/>
      <c r="F3" s="115"/>
      <c r="G3" s="115"/>
    </row>
    <row r="4" spans="1:13">
      <c r="A4" s="115"/>
      <c r="B4" s="115"/>
      <c r="C4" s="467" t="s">
        <v>788</v>
      </c>
      <c r="D4" s="115"/>
      <c r="E4" s="115"/>
      <c r="F4" s="115"/>
      <c r="G4" s="115"/>
    </row>
    <row r="7" spans="1:13" ht="14.25">
      <c r="A7" s="575" t="s">
        <v>1176</v>
      </c>
      <c r="B7" s="370"/>
      <c r="C7" s="574" t="s">
        <v>1391</v>
      </c>
      <c r="D7" s="370"/>
      <c r="E7" s="370"/>
      <c r="F7" s="370"/>
      <c r="G7" s="370"/>
      <c r="H7" s="115"/>
      <c r="I7" s="575" t="s">
        <v>1205</v>
      </c>
      <c r="J7" s="370"/>
      <c r="K7" s="574" t="s">
        <v>1223</v>
      </c>
      <c r="L7" s="370"/>
      <c r="M7" s="370"/>
    </row>
    <row r="8" spans="1:13" ht="33" customHeight="1">
      <c r="A8" s="1047" t="s">
        <v>0</v>
      </c>
      <c r="B8" s="1047" t="s">
        <v>6</v>
      </c>
      <c r="C8" s="1047" t="s">
        <v>766</v>
      </c>
      <c r="D8" s="555" t="s">
        <v>576</v>
      </c>
      <c r="E8" s="555" t="s">
        <v>989</v>
      </c>
      <c r="F8" s="555" t="s">
        <v>1007</v>
      </c>
      <c r="G8" s="555" t="s">
        <v>183</v>
      </c>
      <c r="H8" s="115"/>
      <c r="I8" s="1047" t="s">
        <v>0</v>
      </c>
      <c r="J8" s="1047" t="s">
        <v>6</v>
      </c>
      <c r="K8" s="1047" t="s">
        <v>766</v>
      </c>
      <c r="L8" s="555" t="s">
        <v>1206</v>
      </c>
      <c r="M8" s="555" t="s">
        <v>150</v>
      </c>
    </row>
    <row r="9" spans="1:13" ht="15.75" customHeight="1">
      <c r="A9" s="1047"/>
      <c r="B9" s="1047"/>
      <c r="C9" s="1047"/>
      <c r="D9" s="556" t="s">
        <v>879</v>
      </c>
      <c r="E9" s="556" t="s">
        <v>773</v>
      </c>
      <c r="F9" s="556" t="s">
        <v>752</v>
      </c>
      <c r="G9" s="556" t="s">
        <v>879</v>
      </c>
      <c r="H9" s="115"/>
      <c r="I9" s="1047"/>
      <c r="J9" s="1047"/>
      <c r="K9" s="1047"/>
      <c r="L9" s="556" t="s">
        <v>879</v>
      </c>
      <c r="M9" s="556" t="s">
        <v>757</v>
      </c>
    </row>
    <row r="10" spans="1:13" ht="14.25">
      <c r="A10" s="1047"/>
      <c r="B10" s="1047"/>
      <c r="C10" s="1047"/>
      <c r="D10" s="631" t="s">
        <v>17</v>
      </c>
      <c r="E10" s="631" t="s">
        <v>87</v>
      </c>
      <c r="F10" s="631" t="s">
        <v>208</v>
      </c>
      <c r="G10" s="631" t="s">
        <v>91</v>
      </c>
      <c r="H10" s="115"/>
      <c r="I10" s="1047"/>
      <c r="J10" s="1047"/>
      <c r="K10" s="1047"/>
      <c r="L10" s="631" t="s">
        <v>17</v>
      </c>
      <c r="M10" s="631" t="s">
        <v>90</v>
      </c>
    </row>
    <row r="11" spans="1:13" ht="15">
      <c r="A11" s="549" t="s">
        <v>501</v>
      </c>
      <c r="B11" s="542" t="s">
        <v>1297</v>
      </c>
      <c r="C11" s="483">
        <v>45630</v>
      </c>
      <c r="D11" s="484">
        <f t="shared" ref="D11:D16" si="0">C11+3</f>
        <v>45633</v>
      </c>
      <c r="E11" s="484">
        <f t="shared" ref="E11:E16" si="1">C11+5</f>
        <v>45635</v>
      </c>
      <c r="F11" s="484">
        <f t="shared" ref="F11:F16" si="2">C11+9</f>
        <v>45639</v>
      </c>
      <c r="G11" s="484">
        <f t="shared" ref="G11:G16" si="3">C11+10</f>
        <v>45640</v>
      </c>
      <c r="H11" s="115"/>
      <c r="I11" s="549" t="s">
        <v>1288</v>
      </c>
      <c r="J11" s="542" t="s">
        <v>1327</v>
      </c>
      <c r="K11" s="483">
        <v>45630</v>
      </c>
      <c r="L11" s="484">
        <f t="shared" ref="L11:L16" si="4">K11+3</f>
        <v>45633</v>
      </c>
      <c r="M11" s="484">
        <f t="shared" ref="M11:M16" si="5">K11+7</f>
        <v>45637</v>
      </c>
    </row>
    <row r="12" spans="1:13" ht="15">
      <c r="A12" s="549" t="s">
        <v>1389</v>
      </c>
      <c r="B12" s="542" t="s">
        <v>1297</v>
      </c>
      <c r="C12" s="483">
        <f>C11+7</f>
        <v>45637</v>
      </c>
      <c r="D12" s="484">
        <f t="shared" si="0"/>
        <v>45640</v>
      </c>
      <c r="E12" s="484">
        <f t="shared" si="1"/>
        <v>45642</v>
      </c>
      <c r="F12" s="484">
        <f t="shared" si="2"/>
        <v>45646</v>
      </c>
      <c r="G12" s="484">
        <f t="shared" si="3"/>
        <v>45647</v>
      </c>
      <c r="H12" s="115"/>
      <c r="I12" s="549" t="s">
        <v>1308</v>
      </c>
      <c r="J12" s="542" t="s">
        <v>1373</v>
      </c>
      <c r="K12" s="483">
        <f>K11+7</f>
        <v>45637</v>
      </c>
      <c r="L12" s="484">
        <f t="shared" si="4"/>
        <v>45640</v>
      </c>
      <c r="M12" s="484">
        <f t="shared" si="5"/>
        <v>45644</v>
      </c>
    </row>
    <row r="13" spans="1:13" ht="15">
      <c r="A13" s="549" t="s">
        <v>1394</v>
      </c>
      <c r="B13" s="542" t="s">
        <v>1395</v>
      </c>
      <c r="C13" s="483">
        <f>C12+7</f>
        <v>45644</v>
      </c>
      <c r="D13" s="484">
        <f t="shared" si="0"/>
        <v>45647</v>
      </c>
      <c r="E13" s="484">
        <f t="shared" si="1"/>
        <v>45649</v>
      </c>
      <c r="F13" s="484">
        <f t="shared" si="2"/>
        <v>45653</v>
      </c>
      <c r="G13" s="484">
        <f t="shared" si="3"/>
        <v>45654</v>
      </c>
      <c r="H13" s="115"/>
      <c r="I13" s="549" t="s">
        <v>1288</v>
      </c>
      <c r="J13" s="542" t="s">
        <v>1374</v>
      </c>
      <c r="K13" s="483">
        <f>K12+7</f>
        <v>45644</v>
      </c>
      <c r="L13" s="484">
        <f t="shared" si="4"/>
        <v>45647</v>
      </c>
      <c r="M13" s="484">
        <f t="shared" si="5"/>
        <v>45651</v>
      </c>
    </row>
    <row r="14" spans="1:13" ht="15">
      <c r="A14" s="549" t="s">
        <v>501</v>
      </c>
      <c r="B14" s="542" t="s">
        <v>1302</v>
      </c>
      <c r="C14" s="483">
        <f>C13+7</f>
        <v>45651</v>
      </c>
      <c r="D14" s="484">
        <f t="shared" si="0"/>
        <v>45654</v>
      </c>
      <c r="E14" s="484">
        <f t="shared" si="1"/>
        <v>45656</v>
      </c>
      <c r="F14" s="484">
        <f t="shared" si="2"/>
        <v>45660</v>
      </c>
      <c r="G14" s="484">
        <f t="shared" si="3"/>
        <v>45661</v>
      </c>
      <c r="H14" s="115"/>
      <c r="I14" s="549" t="s">
        <v>1308</v>
      </c>
      <c r="J14" s="542" t="s">
        <v>1375</v>
      </c>
      <c r="K14" s="483">
        <f>K13+7</f>
        <v>45651</v>
      </c>
      <c r="L14" s="484">
        <f t="shared" si="4"/>
        <v>45654</v>
      </c>
      <c r="M14" s="484">
        <f t="shared" si="5"/>
        <v>45658</v>
      </c>
    </row>
    <row r="15" spans="1:13" ht="15">
      <c r="A15" s="549" t="s">
        <v>1389</v>
      </c>
      <c r="B15" s="542" t="s">
        <v>1381</v>
      </c>
      <c r="C15" s="483">
        <f>C14+7</f>
        <v>45658</v>
      </c>
      <c r="D15" s="484">
        <f t="shared" si="0"/>
        <v>45661</v>
      </c>
      <c r="E15" s="484">
        <f t="shared" si="1"/>
        <v>45663</v>
      </c>
      <c r="F15" s="484">
        <f t="shared" si="2"/>
        <v>45667</v>
      </c>
      <c r="G15" s="484">
        <f t="shared" si="3"/>
        <v>45668</v>
      </c>
      <c r="H15" s="115"/>
      <c r="I15" s="549" t="s">
        <v>1288</v>
      </c>
      <c r="J15" s="542" t="s">
        <v>1376</v>
      </c>
      <c r="K15" s="483">
        <f>K14+7</f>
        <v>45658</v>
      </c>
      <c r="L15" s="484">
        <f t="shared" si="4"/>
        <v>45661</v>
      </c>
      <c r="M15" s="484">
        <f t="shared" si="5"/>
        <v>45665</v>
      </c>
    </row>
    <row r="16" spans="1:13" ht="15">
      <c r="A16" s="549" t="s">
        <v>1394</v>
      </c>
      <c r="B16" s="542" t="s">
        <v>1326</v>
      </c>
      <c r="C16" s="483">
        <f>C15+7</f>
        <v>45665</v>
      </c>
      <c r="D16" s="484">
        <f t="shared" si="0"/>
        <v>45668</v>
      </c>
      <c r="E16" s="484">
        <f t="shared" si="1"/>
        <v>45670</v>
      </c>
      <c r="F16" s="484">
        <f t="shared" si="2"/>
        <v>45674</v>
      </c>
      <c r="G16" s="484">
        <f t="shared" si="3"/>
        <v>45675</v>
      </c>
      <c r="H16" s="115"/>
      <c r="I16" s="549" t="s">
        <v>1308</v>
      </c>
      <c r="J16" s="542" t="s">
        <v>1377</v>
      </c>
      <c r="K16" s="483">
        <f>K15+7</f>
        <v>45665</v>
      </c>
      <c r="L16" s="484">
        <f t="shared" si="4"/>
        <v>45668</v>
      </c>
      <c r="M16" s="484">
        <f t="shared" si="5"/>
        <v>45672</v>
      </c>
    </row>
    <row r="17" spans="1:13" ht="13.5">
      <c r="A17" s="563" t="s">
        <v>698</v>
      </c>
      <c r="B17" s="564"/>
      <c r="C17" s="565"/>
      <c r="D17" s="566"/>
      <c r="E17" s="566"/>
      <c r="F17" s="566"/>
      <c r="G17" s="566"/>
      <c r="H17" s="115"/>
      <c r="I17" s="563" t="s">
        <v>698</v>
      </c>
      <c r="J17" s="564"/>
      <c r="K17" s="565"/>
      <c r="L17" s="566"/>
      <c r="M17" s="566"/>
    </row>
    <row r="18" spans="1:13" ht="13.5">
      <c r="A18" s="567" t="s">
        <v>1392</v>
      </c>
      <c r="B18" s="568"/>
      <c r="C18" s="568"/>
      <c r="D18" s="568"/>
      <c r="E18" s="568"/>
      <c r="F18" s="568"/>
      <c r="G18" s="568"/>
      <c r="H18" s="115"/>
      <c r="I18" s="567" t="s">
        <v>1207</v>
      </c>
      <c r="J18" s="568"/>
      <c r="K18" s="568"/>
      <c r="L18" s="568"/>
      <c r="M18" s="568"/>
    </row>
    <row r="19" spans="1:13" ht="13.5">
      <c r="A19" s="1050" t="s">
        <v>1393</v>
      </c>
      <c r="B19" s="1051"/>
      <c r="C19" s="1051"/>
      <c r="D19" s="1051"/>
      <c r="E19" s="1051"/>
      <c r="F19" s="1051"/>
      <c r="G19" s="1051"/>
      <c r="H19" s="115"/>
      <c r="I19" s="1050" t="s">
        <v>1222</v>
      </c>
      <c r="J19" s="1051"/>
      <c r="K19" s="1051"/>
      <c r="L19" s="1051"/>
      <c r="M19" s="1051"/>
    </row>
    <row r="20" spans="1:13">
      <c r="A20" s="569" t="s">
        <v>107</v>
      </c>
      <c r="B20" s="115"/>
      <c r="C20" s="115"/>
      <c r="D20" s="115"/>
      <c r="E20" s="115"/>
      <c r="F20" s="115"/>
      <c r="G20" s="115"/>
      <c r="H20" s="115"/>
      <c r="I20" s="569" t="s">
        <v>107</v>
      </c>
      <c r="J20" s="115"/>
      <c r="K20" s="115"/>
      <c r="L20" s="115"/>
      <c r="M20" s="115"/>
    </row>
    <row r="21" spans="1:13">
      <c r="A21" s="570" t="s">
        <v>958</v>
      </c>
      <c r="B21" s="115"/>
      <c r="C21" s="115"/>
      <c r="D21" s="115"/>
      <c r="E21" s="115"/>
      <c r="F21" s="115"/>
      <c r="G21" s="115"/>
      <c r="H21" s="115"/>
      <c r="I21" s="570" t="s">
        <v>1208</v>
      </c>
      <c r="J21" s="115"/>
      <c r="K21" s="115"/>
      <c r="L21" s="115"/>
      <c r="M21" s="115"/>
    </row>
    <row r="22" spans="1:13">
      <c r="A22" s="570" t="s">
        <v>959</v>
      </c>
      <c r="B22" s="115"/>
      <c r="C22" s="115"/>
      <c r="D22" s="115"/>
      <c r="E22" s="115"/>
      <c r="F22" s="115"/>
      <c r="G22" s="115"/>
      <c r="H22" s="115"/>
      <c r="I22" s="570" t="s">
        <v>1209</v>
      </c>
      <c r="J22" s="115"/>
      <c r="K22" s="115"/>
      <c r="L22" s="115"/>
      <c r="M22" s="115"/>
    </row>
    <row r="23" spans="1:13">
      <c r="A23" s="570" t="s">
        <v>990</v>
      </c>
      <c r="B23" s="115"/>
      <c r="C23" s="115"/>
      <c r="D23" s="115"/>
      <c r="E23" s="115"/>
      <c r="F23" s="115"/>
      <c r="G23" s="115"/>
      <c r="H23" s="115"/>
    </row>
    <row r="24" spans="1:13">
      <c r="A24" s="570" t="s">
        <v>192</v>
      </c>
      <c r="B24" s="115"/>
      <c r="C24" s="115"/>
      <c r="D24" s="115"/>
      <c r="E24" s="115"/>
      <c r="F24" s="115"/>
      <c r="G24" s="115"/>
      <c r="H24" s="115"/>
    </row>
    <row r="25" spans="1:13">
      <c r="A25" s="115"/>
      <c r="B25" s="115"/>
      <c r="C25" s="115"/>
      <c r="D25" s="115"/>
      <c r="E25" s="115"/>
      <c r="F25" s="115"/>
      <c r="G25" s="115"/>
      <c r="H25" s="115"/>
    </row>
    <row r="26" spans="1:13">
      <c r="A26" s="115"/>
      <c r="B26" s="115"/>
      <c r="C26" s="115"/>
      <c r="D26" s="115"/>
      <c r="E26" s="115"/>
      <c r="F26" s="115"/>
      <c r="G26" s="115"/>
      <c r="H26" s="115"/>
    </row>
    <row r="28" spans="1:13">
      <c r="A28" s="115"/>
      <c r="B28" s="115"/>
      <c r="C28" s="115"/>
    </row>
    <row r="29" spans="1:13">
      <c r="A29" s="115"/>
      <c r="B29" s="115"/>
      <c r="C29" s="115"/>
    </row>
    <row r="30" spans="1:13">
      <c r="A30" s="115"/>
      <c r="B30" s="115"/>
      <c r="C30" s="115"/>
    </row>
    <row r="31" spans="1:13">
      <c r="A31" s="115"/>
      <c r="B31" s="115"/>
      <c r="C31" s="115"/>
    </row>
  </sheetData>
  <mergeCells count="8">
    <mergeCell ref="J8:J10"/>
    <mergeCell ref="K8:K10"/>
    <mergeCell ref="I19:M19"/>
    <mergeCell ref="A19:G19"/>
    <mergeCell ref="A8:A10"/>
    <mergeCell ref="B8:B10"/>
    <mergeCell ref="C8:C10"/>
    <mergeCell ref="I8:I10"/>
  </mergeCells>
  <pageMargins left="0.7" right="0.7" top="0.75" bottom="0.75" header="0.3" footer="0.3"/>
  <pageSetup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115" zoomScaleNormal="115" workbookViewId="0"/>
  </sheetViews>
  <sheetFormatPr defaultRowHeight="12.75"/>
  <cols>
    <col min="1" max="1" width="20.5703125" customWidth="1"/>
    <col min="3" max="3" width="11.140625" customWidth="1"/>
    <col min="4" max="4" width="19.5703125" customWidth="1"/>
    <col min="5" max="5" width="23.7109375" customWidth="1"/>
    <col min="6" max="6" width="17.42578125" customWidth="1"/>
    <col min="7" max="7" width="24" hidden="1" customWidth="1"/>
    <col min="8" max="9" width="17.42578125" hidden="1" customWidth="1"/>
  </cols>
  <sheetData>
    <row r="1" spans="1:9">
      <c r="D1" s="654" t="s">
        <v>895</v>
      </c>
      <c r="E1" s="115"/>
    </row>
    <row r="2" spans="1:9">
      <c r="D2" s="467" t="s">
        <v>889</v>
      </c>
      <c r="E2" s="115"/>
    </row>
    <row r="3" spans="1:9">
      <c r="D3" s="467" t="s">
        <v>788</v>
      </c>
      <c r="E3" s="115"/>
    </row>
    <row r="4" spans="1:9">
      <c r="D4" s="467"/>
      <c r="E4" s="115"/>
    </row>
    <row r="5" spans="1:9">
      <c r="D5" s="467"/>
      <c r="E5" s="115"/>
    </row>
    <row r="6" spans="1:9" ht="14.25">
      <c r="A6" s="575" t="s">
        <v>1333</v>
      </c>
      <c r="B6" s="370"/>
      <c r="C6" s="574" t="s">
        <v>1334</v>
      </c>
      <c r="D6" s="370"/>
      <c r="E6" s="370"/>
      <c r="F6" s="370"/>
      <c r="G6" s="370"/>
      <c r="H6" s="370"/>
      <c r="I6" s="370"/>
    </row>
    <row r="7" spans="1:9" ht="14.25">
      <c r="A7" s="1047" t="s">
        <v>0</v>
      </c>
      <c r="B7" s="1047" t="s">
        <v>6</v>
      </c>
      <c r="C7" s="1047" t="s">
        <v>894</v>
      </c>
      <c r="D7" s="555" t="s">
        <v>206</v>
      </c>
      <c r="E7" s="555" t="s">
        <v>1335</v>
      </c>
      <c r="F7" s="555" t="s">
        <v>1336</v>
      </c>
      <c r="G7" s="555" t="s">
        <v>1335</v>
      </c>
      <c r="H7" s="555" t="s">
        <v>1007</v>
      </c>
      <c r="I7" s="555" t="s">
        <v>183</v>
      </c>
    </row>
    <row r="8" spans="1:9" ht="14.25">
      <c r="A8" s="1047"/>
      <c r="B8" s="1047"/>
      <c r="C8" s="1047"/>
      <c r="D8" s="556" t="s">
        <v>883</v>
      </c>
      <c r="E8" s="556" t="s">
        <v>757</v>
      </c>
      <c r="F8" s="556" t="s">
        <v>773</v>
      </c>
      <c r="G8" s="556"/>
      <c r="H8" s="556"/>
      <c r="I8" s="556" t="s">
        <v>879</v>
      </c>
    </row>
    <row r="9" spans="1:9" ht="14.25">
      <c r="A9" s="1047"/>
      <c r="B9" s="1047"/>
      <c r="C9" s="1047"/>
      <c r="D9" s="631" t="s">
        <v>17</v>
      </c>
      <c r="E9" s="631" t="s">
        <v>45</v>
      </c>
      <c r="F9" s="631" t="s">
        <v>92</v>
      </c>
      <c r="G9" s="631" t="s">
        <v>1347</v>
      </c>
      <c r="H9" s="631" t="s">
        <v>1348</v>
      </c>
      <c r="I9" s="631" t="s">
        <v>1349</v>
      </c>
    </row>
    <row r="10" spans="1:9" ht="15">
      <c r="A10" s="549" t="s">
        <v>1339</v>
      </c>
      <c r="B10" s="542" t="s">
        <v>1340</v>
      </c>
      <c r="C10" s="483">
        <v>45638</v>
      </c>
      <c r="D10" s="484">
        <f t="shared" ref="D10:D15" si="0">C10+3</f>
        <v>45641</v>
      </c>
      <c r="E10" s="484">
        <f>C10+6</f>
        <v>45644</v>
      </c>
      <c r="F10" s="484">
        <f>C10+12</f>
        <v>45650</v>
      </c>
      <c r="G10" s="484"/>
      <c r="H10" s="484"/>
      <c r="I10" s="484"/>
    </row>
    <row r="11" spans="1:9" ht="15">
      <c r="A11" s="549" t="s">
        <v>1341</v>
      </c>
      <c r="B11" s="542" t="s">
        <v>1342</v>
      </c>
      <c r="C11" s="483">
        <f>C10+7</f>
        <v>45645</v>
      </c>
      <c r="D11" s="484">
        <f t="shared" si="0"/>
        <v>45648</v>
      </c>
      <c r="E11" s="484">
        <f t="shared" ref="E11:E15" si="1">C11+6</f>
        <v>45651</v>
      </c>
      <c r="F11" s="484">
        <f t="shared" ref="F11:F15" si="2">C11+12</f>
        <v>45657</v>
      </c>
      <c r="G11" s="484"/>
      <c r="H11" s="484"/>
      <c r="I11" s="484"/>
    </row>
    <row r="12" spans="1:9" ht="15">
      <c r="A12" s="549" t="s">
        <v>1343</v>
      </c>
      <c r="B12" s="542" t="s">
        <v>1340</v>
      </c>
      <c r="C12" s="483">
        <f>C11+7</f>
        <v>45652</v>
      </c>
      <c r="D12" s="484">
        <f t="shared" si="0"/>
        <v>45655</v>
      </c>
      <c r="E12" s="484">
        <f t="shared" si="1"/>
        <v>45658</v>
      </c>
      <c r="F12" s="484">
        <f t="shared" si="2"/>
        <v>45664</v>
      </c>
      <c r="G12" s="484"/>
      <c r="H12" s="484"/>
      <c r="I12" s="484"/>
    </row>
    <row r="13" spans="1:9" ht="15">
      <c r="A13" s="818" t="s">
        <v>1344</v>
      </c>
      <c r="B13" s="542" t="s">
        <v>1326</v>
      </c>
      <c r="C13" s="483">
        <f>C12+7</f>
        <v>45659</v>
      </c>
      <c r="D13" s="484">
        <f t="shared" si="0"/>
        <v>45662</v>
      </c>
      <c r="E13" s="484">
        <f t="shared" si="1"/>
        <v>45665</v>
      </c>
      <c r="F13" s="484">
        <f t="shared" si="2"/>
        <v>45671</v>
      </c>
      <c r="G13" s="484"/>
      <c r="H13" s="484"/>
      <c r="I13" s="484"/>
    </row>
    <row r="14" spans="1:9" ht="15">
      <c r="A14" s="549" t="s">
        <v>1339</v>
      </c>
      <c r="B14" s="542" t="s">
        <v>1345</v>
      </c>
      <c r="C14" s="483">
        <f>C13+7</f>
        <v>45666</v>
      </c>
      <c r="D14" s="484">
        <f t="shared" si="0"/>
        <v>45669</v>
      </c>
      <c r="E14" s="484">
        <f t="shared" si="1"/>
        <v>45672</v>
      </c>
      <c r="F14" s="484">
        <f t="shared" si="2"/>
        <v>45678</v>
      </c>
      <c r="G14" s="484"/>
      <c r="H14" s="484"/>
      <c r="I14" s="484"/>
    </row>
    <row r="15" spans="1:9" ht="15">
      <c r="A15" s="549" t="s">
        <v>1341</v>
      </c>
      <c r="B15" s="542" t="s">
        <v>1346</v>
      </c>
      <c r="C15" s="483">
        <f>C14+7</f>
        <v>45673</v>
      </c>
      <c r="D15" s="484">
        <f t="shared" si="0"/>
        <v>45676</v>
      </c>
      <c r="E15" s="484">
        <f t="shared" si="1"/>
        <v>45679</v>
      </c>
      <c r="F15" s="484">
        <f t="shared" si="2"/>
        <v>45685</v>
      </c>
      <c r="G15" s="484"/>
      <c r="H15" s="484"/>
      <c r="I15" s="484"/>
    </row>
    <row r="16" spans="1:9" ht="13.5">
      <c r="A16" s="563" t="s">
        <v>698</v>
      </c>
      <c r="B16" s="564"/>
      <c r="C16" s="565"/>
      <c r="D16" s="566"/>
      <c r="E16" s="566"/>
      <c r="F16" s="566"/>
      <c r="G16" s="566"/>
      <c r="H16" s="566"/>
      <c r="I16" s="566"/>
    </row>
    <row r="17" spans="1:9" ht="13.5">
      <c r="A17" s="567" t="s">
        <v>1337</v>
      </c>
      <c r="B17" s="568"/>
      <c r="C17" s="568"/>
      <c r="D17" s="568"/>
      <c r="E17" s="568"/>
      <c r="F17" s="568"/>
      <c r="G17" s="568"/>
      <c r="H17" s="568"/>
      <c r="I17" s="568"/>
    </row>
    <row r="18" spans="1:9" ht="13.5">
      <c r="A18" s="1050" t="s">
        <v>1338</v>
      </c>
      <c r="B18" s="1051"/>
      <c r="C18" s="1051"/>
      <c r="D18" s="1051"/>
      <c r="E18" s="1051"/>
      <c r="F18" s="1051"/>
      <c r="G18" s="1051"/>
      <c r="H18" s="1051"/>
      <c r="I18" s="1051"/>
    </row>
    <row r="19" spans="1:9">
      <c r="A19" s="569" t="s">
        <v>107</v>
      </c>
      <c r="B19" s="115"/>
      <c r="C19" s="115"/>
      <c r="D19" s="115"/>
      <c r="E19" s="115"/>
      <c r="F19" s="115"/>
      <c r="G19" s="115"/>
      <c r="H19" s="115"/>
      <c r="I19" s="115"/>
    </row>
    <row r="20" spans="1:9">
      <c r="A20" s="570" t="s">
        <v>1350</v>
      </c>
      <c r="B20" s="115"/>
      <c r="C20" s="115"/>
      <c r="D20" s="115"/>
      <c r="E20" s="115"/>
      <c r="F20" s="115"/>
      <c r="H20" s="115"/>
      <c r="I20" s="115"/>
    </row>
    <row r="21" spans="1:9">
      <c r="A21" s="570" t="s">
        <v>1352</v>
      </c>
      <c r="B21" s="115"/>
      <c r="C21" s="115"/>
      <c r="D21" s="115"/>
      <c r="E21" s="115"/>
      <c r="F21" s="115"/>
      <c r="H21" s="115"/>
      <c r="I21" s="115"/>
    </row>
    <row r="22" spans="1:9">
      <c r="A22" s="570" t="s">
        <v>1351</v>
      </c>
      <c r="B22" s="115"/>
      <c r="C22" s="115"/>
      <c r="D22" s="115"/>
      <c r="E22" s="115"/>
      <c r="F22" s="115"/>
      <c r="H22" s="115"/>
      <c r="I22" s="115"/>
    </row>
    <row r="23" spans="1:9">
      <c r="A23" s="570"/>
      <c r="B23" s="115"/>
      <c r="C23" s="115"/>
      <c r="D23" s="115"/>
      <c r="E23" s="115"/>
      <c r="F23" s="115"/>
      <c r="H23" s="115"/>
      <c r="I23" s="115"/>
    </row>
  </sheetData>
  <mergeCells count="4">
    <mergeCell ref="A18:I18"/>
    <mergeCell ref="A7:A9"/>
    <mergeCell ref="B7:B9"/>
    <mergeCell ref="C7:C9"/>
  </mergeCell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13"/>
  <sheetViews>
    <sheetView workbookViewId="0">
      <selection activeCell="E22" sqref="E21:E22"/>
    </sheetView>
  </sheetViews>
  <sheetFormatPr defaultRowHeight="12.75"/>
  <cols>
    <col min="1" max="1" width="12.140625" customWidth="1"/>
    <col min="11" max="12" width="9.28515625" customWidth="1"/>
  </cols>
  <sheetData>
    <row r="1" spans="1:20" ht="19.5">
      <c r="B1" s="115"/>
      <c r="C1" s="366" t="s">
        <v>895</v>
      </c>
      <c r="D1" s="115"/>
      <c r="E1" s="115"/>
    </row>
    <row r="2" spans="1:20" ht="14.25">
      <c r="B2" s="115"/>
      <c r="C2" s="367" t="s">
        <v>1094</v>
      </c>
      <c r="D2" s="115"/>
    </row>
    <row r="3" spans="1:20" ht="14.25">
      <c r="B3" s="115"/>
      <c r="C3" s="367" t="s">
        <v>788</v>
      </c>
      <c r="D3" s="115"/>
    </row>
    <row r="4" spans="1:20" ht="14.25">
      <c r="B4" s="115"/>
      <c r="C4" s="367"/>
      <c r="D4" s="115"/>
    </row>
    <row r="5" spans="1:20" ht="12.75" customHeight="1">
      <c r="A5" s="826" t="s">
        <v>1135</v>
      </c>
      <c r="B5" s="826"/>
      <c r="C5" s="826"/>
      <c r="D5" s="826"/>
      <c r="E5" s="826"/>
      <c r="F5" s="826"/>
      <c r="G5" s="826"/>
      <c r="H5" s="826"/>
      <c r="I5" s="826"/>
      <c r="J5" s="826"/>
      <c r="K5" s="826"/>
      <c r="L5" s="826"/>
      <c r="M5" s="826"/>
      <c r="N5" s="826"/>
      <c r="O5" s="826"/>
      <c r="P5" s="826"/>
      <c r="Q5" s="826"/>
      <c r="R5" s="826"/>
      <c r="S5" s="826"/>
    </row>
    <row r="6" spans="1:20" ht="13.5" customHeight="1">
      <c r="A6" s="826"/>
      <c r="B6" s="826"/>
      <c r="C6" s="826"/>
      <c r="D6" s="826"/>
      <c r="E6" s="826"/>
      <c r="F6" s="826"/>
      <c r="G6" s="826"/>
      <c r="H6" s="826"/>
      <c r="I6" s="826"/>
      <c r="J6" s="826"/>
      <c r="K6" s="826"/>
      <c r="L6" s="826"/>
      <c r="M6" s="826"/>
      <c r="N6" s="826"/>
      <c r="O6" s="826"/>
      <c r="P6" s="826"/>
      <c r="Q6" s="826"/>
      <c r="R6" s="826"/>
      <c r="S6" s="826"/>
    </row>
    <row r="7" spans="1:20" ht="18.75" customHeight="1">
      <c r="A7" s="736" t="s">
        <v>1097</v>
      </c>
      <c r="B7" s="736" t="s">
        <v>753</v>
      </c>
      <c r="C7" s="736" t="s">
        <v>773</v>
      </c>
      <c r="D7" s="736" t="s">
        <v>757</v>
      </c>
      <c r="E7" s="736" t="s">
        <v>756</v>
      </c>
      <c r="F7" s="736" t="s">
        <v>752</v>
      </c>
      <c r="G7" s="744" t="s">
        <v>879</v>
      </c>
      <c r="H7" s="744" t="s">
        <v>883</v>
      </c>
      <c r="I7" s="736" t="s">
        <v>753</v>
      </c>
      <c r="J7" s="736" t="s">
        <v>773</v>
      </c>
      <c r="K7" s="736" t="s">
        <v>757</v>
      </c>
      <c r="L7" s="736" t="s">
        <v>756</v>
      </c>
      <c r="M7" s="736" t="s">
        <v>752</v>
      </c>
      <c r="N7" s="744" t="s">
        <v>879</v>
      </c>
      <c r="O7" s="744" t="s">
        <v>883</v>
      </c>
      <c r="P7" s="736" t="s">
        <v>753</v>
      </c>
      <c r="Q7" s="736" t="s">
        <v>773</v>
      </c>
      <c r="R7" s="736" t="s">
        <v>757</v>
      </c>
      <c r="S7" s="736" t="s">
        <v>756</v>
      </c>
    </row>
    <row r="8" spans="1:20" ht="27" customHeight="1">
      <c r="A8" s="738" t="s">
        <v>1107</v>
      </c>
      <c r="B8" s="673"/>
      <c r="C8" s="673"/>
      <c r="D8" s="696" t="s">
        <v>1099</v>
      </c>
      <c r="E8" s="670" t="s">
        <v>1035</v>
      </c>
      <c r="F8" s="671" t="s">
        <v>1035</v>
      </c>
      <c r="G8" s="672"/>
      <c r="H8" s="672"/>
      <c r="I8" s="672"/>
      <c r="J8" s="672"/>
      <c r="K8" s="672"/>
      <c r="L8" s="672"/>
      <c r="M8" s="672"/>
      <c r="N8" s="672"/>
      <c r="O8" s="715" t="s">
        <v>1112</v>
      </c>
      <c r="P8" s="672" t="s">
        <v>1035</v>
      </c>
      <c r="Q8" s="672"/>
      <c r="R8" s="672"/>
      <c r="S8" s="672"/>
    </row>
    <row r="9" spans="1:20" ht="27" customHeight="1">
      <c r="A9" s="739" t="s">
        <v>764</v>
      </c>
      <c r="B9" s="669"/>
      <c r="C9" s="669"/>
      <c r="D9" s="695" t="s">
        <v>1099</v>
      </c>
      <c r="E9" s="670"/>
      <c r="F9" s="671"/>
      <c r="G9" s="672"/>
      <c r="H9" s="672"/>
      <c r="I9" s="672"/>
      <c r="J9" s="672"/>
      <c r="K9" s="670"/>
      <c r="L9" s="716" t="s">
        <v>1112</v>
      </c>
      <c r="M9" s="717" t="s">
        <v>1115</v>
      </c>
      <c r="N9" s="674"/>
      <c r="O9" s="675"/>
      <c r="P9" s="672"/>
      <c r="Q9" s="672"/>
      <c r="R9" s="672"/>
      <c r="S9" s="672"/>
    </row>
    <row r="10" spans="1:20" ht="27" customHeight="1">
      <c r="A10" s="738" t="s">
        <v>1197</v>
      </c>
      <c r="B10" s="669"/>
      <c r="C10" s="669" t="s">
        <v>1035</v>
      </c>
      <c r="D10" s="670"/>
      <c r="E10" s="683"/>
      <c r="F10" s="695" t="s">
        <v>1099</v>
      </c>
      <c r="G10" s="672"/>
      <c r="H10" s="672"/>
      <c r="I10" s="672"/>
      <c r="J10" s="672"/>
      <c r="K10" s="672"/>
      <c r="L10" s="672"/>
      <c r="M10" s="672"/>
      <c r="N10" s="716" t="s">
        <v>1121</v>
      </c>
      <c r="O10" s="674"/>
      <c r="P10" s="672"/>
      <c r="Q10" s="672"/>
      <c r="R10" s="672"/>
      <c r="S10" s="670"/>
      <c r="T10" s="115"/>
    </row>
    <row r="11" spans="1:20" ht="27" customHeight="1">
      <c r="A11" s="738" t="s">
        <v>1123</v>
      </c>
      <c r="B11" s="669"/>
      <c r="C11" s="682" t="s">
        <v>1035</v>
      </c>
      <c r="D11" s="683" t="s">
        <v>1035</v>
      </c>
      <c r="E11" s="683" t="s">
        <v>1035</v>
      </c>
      <c r="F11" s="697" t="s">
        <v>1099</v>
      </c>
      <c r="G11" s="672"/>
      <c r="H11" s="672"/>
      <c r="I11" s="672"/>
      <c r="J11" s="672"/>
      <c r="K11" s="672"/>
      <c r="L11" s="672"/>
      <c r="M11" s="672"/>
      <c r="N11" s="684"/>
      <c r="O11" s="672"/>
      <c r="P11" s="672"/>
      <c r="Q11" s="672"/>
      <c r="R11" s="718" t="s">
        <v>1112</v>
      </c>
      <c r="S11" s="685"/>
      <c r="T11" s="115"/>
    </row>
    <row r="12" spans="1:20">
      <c r="T12" s="115"/>
    </row>
    <row r="13" spans="1:20">
      <c r="T13" s="115"/>
    </row>
  </sheetData>
  <mergeCells count="1">
    <mergeCell ref="A5:S6"/>
  </mergeCells>
  <hyperlinks>
    <hyperlink ref="D9" location="'CKI(WED)'!A1" display="HCM"/>
    <hyperlink ref="F11" location="'VTX1-NORTH (FRI)'!A1" display="HCM"/>
    <hyperlink ref="A9" location="'CKI(WED)'!A1" display="CKI"/>
    <hyperlink ref="A11" location="'VTX1-NORTH (FRI)'!A1" display="VTX1-N"/>
    <hyperlink ref="D8" location="'VTX5 (WED)'!A1" display="HCM"/>
    <hyperlink ref="A8" location="'VTX5 (WED)+FEM3(SUN)'!A1" display="VTX5-N"/>
    <hyperlink ref="A10" location="'CBX (SUN) &amp; CBX2(THU-FRI)'!A1" display="CBX2-N"/>
    <hyperlink ref="F10" location="'CBX (SUN) &amp; CBX2(THU-FRI)'!A1" display="HCM"/>
  </hyperlink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H26" sqref="H26"/>
    </sheetView>
  </sheetViews>
  <sheetFormatPr defaultRowHeight="12.75"/>
  <cols>
    <col min="2" max="2" width="30.42578125" customWidth="1"/>
    <col min="3" max="3" width="32.5703125" bestFit="1" customWidth="1"/>
    <col min="4" max="4" width="29.28515625" bestFit="1" customWidth="1"/>
    <col min="5" max="5" width="91" bestFit="1" customWidth="1"/>
  </cols>
  <sheetData>
    <row r="1" spans="1:5">
      <c r="A1" s="115"/>
      <c r="B1" s="115"/>
      <c r="C1" s="115"/>
      <c r="D1" s="115"/>
      <c r="E1" s="115"/>
    </row>
    <row r="2" spans="1:5" ht="19.5">
      <c r="A2" s="115"/>
      <c r="B2" s="115"/>
      <c r="C2" s="366" t="s">
        <v>895</v>
      </c>
      <c r="D2" s="115"/>
    </row>
    <row r="3" spans="1:5" ht="14.25">
      <c r="A3" s="115"/>
      <c r="B3" s="115"/>
      <c r="C3" s="367" t="s">
        <v>1094</v>
      </c>
      <c r="D3" s="115"/>
    </row>
    <row r="4" spans="1:5" ht="14.25">
      <c r="A4" s="115"/>
      <c r="B4" s="115"/>
      <c r="C4" s="367" t="s">
        <v>788</v>
      </c>
      <c r="D4" s="115"/>
    </row>
    <row r="5" spans="1:5" ht="18.75">
      <c r="A5" s="830" t="s">
        <v>818</v>
      </c>
      <c r="B5" s="830"/>
      <c r="C5" s="830"/>
      <c r="D5" s="830"/>
      <c r="E5" s="830"/>
    </row>
    <row r="6" spans="1:5" ht="15.75">
      <c r="A6" s="668" t="s">
        <v>1093</v>
      </c>
      <c r="B6" s="668" t="s">
        <v>1077</v>
      </c>
      <c r="C6" s="668" t="s">
        <v>1095</v>
      </c>
      <c r="D6" s="668" t="s">
        <v>5</v>
      </c>
      <c r="E6" s="665" t="s">
        <v>1078</v>
      </c>
    </row>
    <row r="7" spans="1:5" ht="15.75">
      <c r="A7" s="798">
        <v>1</v>
      </c>
      <c r="B7" s="764" t="s">
        <v>1096</v>
      </c>
      <c r="C7" s="764" t="s">
        <v>126</v>
      </c>
      <c r="D7" s="764" t="s">
        <v>169</v>
      </c>
      <c r="E7" s="747" t="s">
        <v>1079</v>
      </c>
    </row>
    <row r="8" spans="1:5" ht="15.75">
      <c r="A8" s="798">
        <v>2</v>
      </c>
      <c r="B8" s="764" t="s">
        <v>1271</v>
      </c>
      <c r="C8" s="764" t="s">
        <v>126</v>
      </c>
      <c r="D8" s="764" t="s">
        <v>164</v>
      </c>
      <c r="E8" s="667" t="s">
        <v>1275</v>
      </c>
    </row>
    <row r="9" spans="1:5" ht="15.75">
      <c r="A9" s="798">
        <v>3</v>
      </c>
      <c r="B9" s="764" t="s">
        <v>1189</v>
      </c>
      <c r="C9" s="764" t="s">
        <v>126</v>
      </c>
      <c r="D9" s="764" t="s">
        <v>164</v>
      </c>
      <c r="E9" s="747" t="s">
        <v>1190</v>
      </c>
    </row>
    <row r="10" spans="1:5" ht="15.75">
      <c r="A10" s="798">
        <v>4</v>
      </c>
      <c r="B10" s="764" t="s">
        <v>1037</v>
      </c>
      <c r="C10" s="764" t="s">
        <v>126</v>
      </c>
      <c r="D10" s="764" t="s">
        <v>164</v>
      </c>
      <c r="E10" s="747" t="s">
        <v>1080</v>
      </c>
    </row>
    <row r="11" spans="1:5" ht="15.75">
      <c r="A11" s="798">
        <v>5</v>
      </c>
      <c r="B11" s="764" t="s">
        <v>764</v>
      </c>
      <c r="C11" s="764" t="s">
        <v>126</v>
      </c>
      <c r="D11" s="764" t="s">
        <v>164</v>
      </c>
      <c r="E11" s="747" t="s">
        <v>1081</v>
      </c>
    </row>
    <row r="12" spans="1:5" ht="15.75">
      <c r="A12" s="798">
        <v>6</v>
      </c>
      <c r="B12" s="764" t="s">
        <v>755</v>
      </c>
      <c r="C12" s="764" t="s">
        <v>126</v>
      </c>
      <c r="D12" s="764" t="s">
        <v>164</v>
      </c>
      <c r="E12" s="666" t="s">
        <v>1082</v>
      </c>
    </row>
    <row r="13" spans="1:5" ht="15.75">
      <c r="A13" s="798">
        <v>7</v>
      </c>
      <c r="B13" s="764" t="s">
        <v>1084</v>
      </c>
      <c r="C13" s="764" t="s">
        <v>127</v>
      </c>
      <c r="D13" s="764" t="s">
        <v>164</v>
      </c>
      <c r="E13" s="666" t="s">
        <v>1083</v>
      </c>
    </row>
    <row r="14" spans="1:5" ht="15.75">
      <c r="A14" s="798">
        <v>8</v>
      </c>
      <c r="B14" s="764" t="s">
        <v>1210</v>
      </c>
      <c r="C14" s="764" t="s">
        <v>127</v>
      </c>
      <c r="D14" s="764" t="s">
        <v>164</v>
      </c>
      <c r="E14" s="747" t="s">
        <v>1212</v>
      </c>
    </row>
    <row r="15" spans="1:5" ht="15.75">
      <c r="A15" s="798">
        <v>9</v>
      </c>
      <c r="B15" s="764" t="s">
        <v>1224</v>
      </c>
      <c r="C15" s="764" t="s">
        <v>126</v>
      </c>
      <c r="D15" s="764" t="s">
        <v>209</v>
      </c>
      <c r="E15" s="666" t="s">
        <v>1229</v>
      </c>
    </row>
    <row r="16" spans="1:5" ht="15.75">
      <c r="A16" s="798">
        <v>10</v>
      </c>
      <c r="B16" s="764" t="s">
        <v>1194</v>
      </c>
      <c r="C16" s="764" t="s">
        <v>127</v>
      </c>
      <c r="D16" s="764" t="s">
        <v>209</v>
      </c>
      <c r="E16" s="747" t="s">
        <v>1191</v>
      </c>
    </row>
    <row r="17" spans="1:5" ht="15.75">
      <c r="A17" s="798">
        <v>11</v>
      </c>
      <c r="B17" s="764" t="s">
        <v>1193</v>
      </c>
      <c r="C17" s="764" t="s">
        <v>126</v>
      </c>
      <c r="D17" s="764" t="s">
        <v>1086</v>
      </c>
      <c r="E17" s="747" t="s">
        <v>1085</v>
      </c>
    </row>
    <row r="18" spans="1:5" ht="15.75">
      <c r="A18" s="798">
        <v>12</v>
      </c>
      <c r="B18" s="764" t="s">
        <v>1088</v>
      </c>
      <c r="C18" s="764" t="s">
        <v>126</v>
      </c>
      <c r="D18" s="764" t="s">
        <v>1086</v>
      </c>
      <c r="E18" s="666" t="s">
        <v>1087</v>
      </c>
    </row>
    <row r="19" spans="1:5" ht="15.75">
      <c r="A19" s="798">
        <v>13</v>
      </c>
      <c r="B19" s="764" t="s">
        <v>1089</v>
      </c>
      <c r="C19" s="764" t="s">
        <v>127</v>
      </c>
      <c r="D19" s="764" t="s">
        <v>1086</v>
      </c>
      <c r="E19" s="666" t="s">
        <v>1090</v>
      </c>
    </row>
    <row r="20" spans="1:5" ht="15.75">
      <c r="A20" s="798">
        <v>14</v>
      </c>
      <c r="B20" s="764" t="s">
        <v>950</v>
      </c>
      <c r="C20" s="764" t="s">
        <v>126</v>
      </c>
      <c r="D20" s="764" t="s">
        <v>166</v>
      </c>
      <c r="E20" s="666" t="s">
        <v>1091</v>
      </c>
    </row>
    <row r="21" spans="1:5" ht="15.75">
      <c r="A21" s="798">
        <v>15</v>
      </c>
      <c r="B21" s="764" t="s">
        <v>413</v>
      </c>
      <c r="C21" s="764" t="s">
        <v>126</v>
      </c>
      <c r="D21" s="764" t="s">
        <v>165</v>
      </c>
      <c r="E21" s="666" t="s">
        <v>1092</v>
      </c>
    </row>
    <row r="22" spans="1:5" ht="15.75">
      <c r="A22" s="798">
        <v>16</v>
      </c>
      <c r="B22" s="764" t="s">
        <v>899</v>
      </c>
      <c r="C22" s="764" t="s">
        <v>126</v>
      </c>
      <c r="D22" s="764" t="s">
        <v>165</v>
      </c>
      <c r="E22" s="747" t="s">
        <v>1192</v>
      </c>
    </row>
    <row r="23" spans="1:5" ht="15.75">
      <c r="A23" s="798">
        <v>17</v>
      </c>
      <c r="B23" s="764" t="s">
        <v>759</v>
      </c>
      <c r="C23" s="764" t="s">
        <v>127</v>
      </c>
      <c r="D23" s="764" t="s">
        <v>165</v>
      </c>
      <c r="E23" s="667" t="s">
        <v>1090</v>
      </c>
    </row>
    <row r="24" spans="1:5" ht="15.75">
      <c r="A24" s="798">
        <v>18</v>
      </c>
      <c r="B24" s="764" t="s">
        <v>1195</v>
      </c>
      <c r="C24" s="764" t="s">
        <v>127</v>
      </c>
      <c r="D24" s="764" t="s">
        <v>165</v>
      </c>
      <c r="E24" s="747" t="s">
        <v>1316</v>
      </c>
    </row>
    <row r="26" spans="1:5" ht="61.5" customHeight="1">
      <c r="A26" s="831" t="s">
        <v>143</v>
      </c>
      <c r="B26" s="831"/>
      <c r="C26" s="832" t="s">
        <v>177</v>
      </c>
      <c r="D26" s="832"/>
      <c r="E26" s="832"/>
    </row>
    <row r="27" spans="1:5" ht="61.5" customHeight="1">
      <c r="A27" s="833" t="s">
        <v>142</v>
      </c>
      <c r="B27" s="833" t="s">
        <v>8</v>
      </c>
      <c r="C27" s="832" t="s">
        <v>547</v>
      </c>
      <c r="D27" s="832"/>
      <c r="E27" s="832"/>
    </row>
    <row r="29" spans="1:5" ht="21.75">
      <c r="A29" s="841" t="s">
        <v>1158</v>
      </c>
      <c r="B29" s="842"/>
      <c r="C29" s="843"/>
    </row>
    <row r="30" spans="1:5" ht="24" customHeight="1">
      <c r="A30" s="834" t="s">
        <v>1143</v>
      </c>
      <c r="B30" s="835"/>
      <c r="C30" s="805" t="s">
        <v>1144</v>
      </c>
    </row>
    <row r="31" spans="1:5" ht="21" customHeight="1">
      <c r="A31" s="836" t="s">
        <v>1145</v>
      </c>
      <c r="B31" s="807" t="s">
        <v>1146</v>
      </c>
      <c r="C31" s="806">
        <v>3530000</v>
      </c>
    </row>
    <row r="32" spans="1:5" ht="21" customHeight="1">
      <c r="A32" s="837"/>
      <c r="B32" s="807" t="s">
        <v>1147</v>
      </c>
      <c r="C32" s="806">
        <v>5420000</v>
      </c>
    </row>
    <row r="33" spans="1:4" ht="21" customHeight="1">
      <c r="A33" s="837"/>
      <c r="B33" s="807" t="s">
        <v>1148</v>
      </c>
      <c r="C33" s="806">
        <v>4570000</v>
      </c>
    </row>
    <row r="34" spans="1:4" ht="21" customHeight="1">
      <c r="A34" s="837"/>
      <c r="B34" s="807" t="s">
        <v>1149</v>
      </c>
      <c r="C34" s="806">
        <v>7120000</v>
      </c>
    </row>
    <row r="35" spans="1:4" ht="21" customHeight="1">
      <c r="A35" s="837"/>
      <c r="B35" s="807" t="s">
        <v>1150</v>
      </c>
      <c r="C35" s="806">
        <v>5120000</v>
      </c>
    </row>
    <row r="36" spans="1:4" ht="21" customHeight="1">
      <c r="A36" s="837"/>
      <c r="B36" s="807" t="s">
        <v>1151</v>
      </c>
      <c r="C36" s="806">
        <v>7950000</v>
      </c>
    </row>
    <row r="37" spans="1:4" ht="15.75">
      <c r="A37" s="838"/>
      <c r="B37" s="807" t="s">
        <v>1152</v>
      </c>
      <c r="C37" s="806">
        <v>6650000</v>
      </c>
    </row>
    <row r="38" spans="1:4" ht="15.75">
      <c r="A38" s="839" t="s">
        <v>1153</v>
      </c>
      <c r="B38" s="840"/>
      <c r="C38" s="806">
        <v>250000</v>
      </c>
    </row>
    <row r="39" spans="1:4" ht="15.75">
      <c r="A39" s="839" t="s">
        <v>1154</v>
      </c>
      <c r="B39" s="840"/>
      <c r="C39" s="806" t="s">
        <v>1283</v>
      </c>
    </row>
    <row r="40" spans="1:4" ht="15.75">
      <c r="A40" s="839" t="s">
        <v>1155</v>
      </c>
      <c r="B40" s="840"/>
      <c r="C40" s="806" t="s">
        <v>1284</v>
      </c>
    </row>
    <row r="41" spans="1:4" ht="15.75">
      <c r="A41" s="839" t="s">
        <v>1156</v>
      </c>
      <c r="B41" s="840"/>
      <c r="C41" s="806" t="s">
        <v>1285</v>
      </c>
    </row>
    <row r="42" spans="1:4" ht="15.75">
      <c r="A42" s="828" t="s">
        <v>1157</v>
      </c>
      <c r="B42" s="829"/>
      <c r="C42" s="809" t="s">
        <v>1286</v>
      </c>
    </row>
    <row r="43" spans="1:4" ht="31.5" customHeight="1">
      <c r="A43" s="827" t="s">
        <v>1282</v>
      </c>
      <c r="B43" s="827"/>
      <c r="C43" s="827"/>
    </row>
    <row r="44" spans="1:4" ht="15.75">
      <c r="A44" s="808" t="s">
        <v>1287</v>
      </c>
      <c r="B44" s="755"/>
      <c r="D44" s="755"/>
    </row>
  </sheetData>
  <mergeCells count="14">
    <mergeCell ref="A43:C43"/>
    <mergeCell ref="A42:B42"/>
    <mergeCell ref="A5:E5"/>
    <mergeCell ref="A26:B26"/>
    <mergeCell ref="C26:E26"/>
    <mergeCell ref="A27:B27"/>
    <mergeCell ref="C27:E27"/>
    <mergeCell ref="A30:B30"/>
    <mergeCell ref="A31:A37"/>
    <mergeCell ref="A38:B38"/>
    <mergeCell ref="A39:B39"/>
    <mergeCell ref="A40:B40"/>
    <mergeCell ref="A41:B41"/>
    <mergeCell ref="A29:C29"/>
  </mergeCells>
  <hyperlinks>
    <hyperlink ref="E12" location="'JTV2(WED)'!A1" display="CATLAI / OSAKA / KOBE / YOKKAICHI / NAGOYA"/>
    <hyperlink ref="E13" location="'CAMBODIA &amp; THAILAND'!A1" display="CATLAI / BANGKOK / LAEMCHABANG"/>
    <hyperlink ref="E18" location="'VTX1-NORTH (FRI)'!A1" display="CATLAI / XIAMEN / SHANGHAI / SAKAISENBOKU / OSAKA / KOBE / PUSAN"/>
    <hyperlink ref="E19" location="'CAMBODIA &amp; THAILAND'!A1" display="CATLAI / SIHANOUKVILLE / BANGKOK / LAEM CHABANG"/>
    <hyperlink ref="E20" location="'VTX3.N(SUN) &amp; CVS2(SAT)'!A1" display="CAILAI / TAICANG / SHANGHAI / OSAKA / KOBE"/>
    <hyperlink ref="E21" location="'VTX3.N(SUN) &amp; CVS2(SAT)'!A1" display="CAILAI / SHEKOU / NAGOYA / TOKYO / KAWASAKI / YOKOHAMA"/>
    <hyperlink ref="E23" location="'CAMBODIA &amp; THAILAND'!A1" display="CATLAI / SIHANOUKVILLE / BANGKOK / LAEM CHABANG"/>
    <hyperlink ref="A27:B27" location="'JAPAN PORT (VIA SHA)'!A1" display="JAPAN PORTS (VIA SHANGHAI)"/>
    <hyperlink ref="A26:B26" location="'Transship Service（Shanghai）'!A1" display="CHINA PORTS (VIA SHANGHAI)"/>
    <hyperlink ref="E7" location="'VTX2-NORTH (TUE)'!A1" display="CAILAI / NINGBO / SHANGHAI / NAGOYA / TOKYO / YOKOHAMA"/>
    <hyperlink ref="E9" location="'VTX4(WED)'!A1" display="CATLAI / BATANGAS / MANILA NORTH/ NANSHA/ SHEKOU"/>
    <hyperlink ref="E10" location="'VTX5 (WED)+FEM3(SUN)'!A1" display="CATLAI / NANSHA / HAKATA / OSAKA / KOBE / BUSAN / LIANYUNGANG / QINGDAO"/>
    <hyperlink ref="E11" location="'CKI(WED)'!A1" display="CATLAI / SHANGHAI / PUSAN / KWANGYANG"/>
    <hyperlink ref="E16" location="'CBX (SUN) &amp; CBX2(THU-FRI)'!A1" display="CATLAI / PORT KLANG / CHATTOGRAM / YANGON"/>
    <hyperlink ref="E17" location="'CBX (SUN) &amp; CBX2(THU-FRI)'!A1" display="CATLAI / XIAMEN / WENZHOU / INCHON / TIANJIN / QINGDAO"/>
    <hyperlink ref="E22" location="'CBX (SUN) &amp; CBX2(THU-FRI)'!A1" display="CATLAI / NINGBO / SHANGHAI / SHEKOU"/>
    <hyperlink ref="E14" location="'VTX4 &amp; RVI(WED)'!A1" display="CATLAI / JAKARTA"/>
    <hyperlink ref="E15" location="'JTV2(WED) &amp; JTV1(THU)'!A1" display="CAIMEP/ SHIMIZU/ TOKYO/ YOKOHAMA"/>
    <hyperlink ref="E24" location="'CVM.S (TUE) &amp; CVM.N(MON)'!A1" display="CATLAI/ KUCHING / BINTULU/ KOTA KINABALU/ NANSHA/ SHEKOU"/>
    <hyperlink ref="E8" location="'VTX5 (WED)+FEM3(SUN)'!A1" display="CATLAI/SHEKOU/INCHONE/QINGTAO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54"/>
  <sheetViews>
    <sheetView view="pageBreakPreview" zoomScaleNormal="85" zoomScaleSheetLayoutView="100" workbookViewId="0"/>
  </sheetViews>
  <sheetFormatPr defaultRowHeight="12.75"/>
  <cols>
    <col min="1" max="1" width="16" customWidth="1"/>
    <col min="2" max="2" width="12.42578125" customWidth="1"/>
    <col min="3" max="3" width="15.140625" customWidth="1"/>
    <col min="4" max="4" width="18.140625" customWidth="1"/>
    <col min="5" max="5" width="15.5703125" customWidth="1"/>
    <col min="6" max="6" width="22.5703125" customWidth="1"/>
    <col min="7" max="9" width="17" customWidth="1"/>
  </cols>
  <sheetData>
    <row r="1" spans="1:11" ht="20.25">
      <c r="D1" s="9" t="s">
        <v>10</v>
      </c>
      <c r="E1" s="9"/>
      <c r="F1" s="9"/>
      <c r="G1" s="9"/>
      <c r="H1" s="9"/>
      <c r="I1" s="9"/>
    </row>
    <row r="2" spans="1:11" ht="14.25">
      <c r="D2" s="8" t="s">
        <v>146</v>
      </c>
      <c r="E2" s="8"/>
      <c r="F2" s="8"/>
      <c r="J2" s="6"/>
      <c r="K2" s="6"/>
    </row>
    <row r="3" spans="1:11" ht="14.25">
      <c r="D3" s="8" t="s">
        <v>11</v>
      </c>
      <c r="E3" s="8"/>
      <c r="F3" s="8"/>
      <c r="J3" s="8"/>
      <c r="K3" s="8"/>
    </row>
    <row r="5" spans="1:11" ht="15.75" hidden="1">
      <c r="A5" s="99" t="s">
        <v>96</v>
      </c>
    </row>
    <row r="6" spans="1:11" ht="15.75" hidden="1">
      <c r="A6" s="52" t="s">
        <v>117</v>
      </c>
      <c r="B6" s="11"/>
      <c r="C6" s="12"/>
      <c r="D6" s="13"/>
      <c r="E6" s="13"/>
    </row>
    <row r="7" spans="1:11" ht="15.75" hidden="1">
      <c r="A7" s="52" t="s">
        <v>139</v>
      </c>
      <c r="B7" s="11"/>
      <c r="C7" s="12"/>
      <c r="D7" s="13"/>
      <c r="E7" s="13"/>
    </row>
    <row r="8" spans="1:11" ht="15.75" hidden="1">
      <c r="A8" s="100" t="s">
        <v>215</v>
      </c>
      <c r="B8" s="100"/>
      <c r="C8" s="100"/>
    </row>
    <row r="9" spans="1:11" ht="15.75" hidden="1">
      <c r="A9" s="100" t="s">
        <v>404</v>
      </c>
      <c r="B9" s="100"/>
      <c r="C9" s="100"/>
    </row>
    <row r="10" spans="1:11" ht="15.75" hidden="1">
      <c r="A10" s="100" t="s">
        <v>402</v>
      </c>
      <c r="B10" s="100"/>
      <c r="C10" s="100"/>
    </row>
    <row r="11" spans="1:11" ht="15.75" hidden="1">
      <c r="A11" s="100" t="s">
        <v>403</v>
      </c>
      <c r="B11" s="100"/>
      <c r="C11" s="100"/>
    </row>
    <row r="12" spans="1:11" ht="15.75" hidden="1">
      <c r="A12" s="100"/>
      <c r="B12" s="79"/>
      <c r="C12" s="79"/>
      <c r="D12" s="79"/>
      <c r="E12" s="79"/>
    </row>
    <row r="13" spans="1:11" ht="24.95" hidden="1" customHeight="1">
      <c r="A13" s="54" t="s">
        <v>395</v>
      </c>
      <c r="B13" s="1"/>
      <c r="C13" s="2"/>
      <c r="D13" s="3" t="s">
        <v>401</v>
      </c>
      <c r="E13" s="3"/>
      <c r="F13" s="3"/>
      <c r="G13" s="4"/>
      <c r="H13" s="4"/>
      <c r="I13" s="4"/>
    </row>
    <row r="14" spans="1:11" s="15" customFormat="1" ht="24.95" hidden="1" customHeight="1">
      <c r="A14" s="870" t="s">
        <v>0</v>
      </c>
      <c r="B14" s="870"/>
      <c r="C14" s="870" t="s">
        <v>6</v>
      </c>
      <c r="D14" s="870" t="s">
        <v>5</v>
      </c>
      <c r="E14" s="32" t="s">
        <v>44</v>
      </c>
      <c r="F14" s="32"/>
      <c r="G14" s="24" t="s">
        <v>15</v>
      </c>
      <c r="H14" s="24"/>
      <c r="I14" s="24" t="s">
        <v>86</v>
      </c>
    </row>
    <row r="15" spans="1:11" ht="15.75" hidden="1">
      <c r="A15" s="871"/>
      <c r="B15" s="871"/>
      <c r="C15" s="871"/>
      <c r="D15" s="871"/>
      <c r="E15" s="26" t="s">
        <v>43</v>
      </c>
      <c r="F15" s="26"/>
      <c r="G15" s="26" t="s">
        <v>17</v>
      </c>
      <c r="H15" s="26"/>
      <c r="I15" s="26" t="s">
        <v>87</v>
      </c>
    </row>
    <row r="16" spans="1:11" s="14" customFormat="1" ht="20.100000000000001" hidden="1" customHeight="1">
      <c r="A16" s="872" t="s">
        <v>16</v>
      </c>
      <c r="B16" s="872"/>
      <c r="C16" s="16" t="s">
        <v>12</v>
      </c>
      <c r="D16" s="17">
        <v>39834</v>
      </c>
      <c r="E16" s="17"/>
      <c r="F16" s="17"/>
      <c r="G16" s="18">
        <f>D16+3</f>
        <v>39837</v>
      </c>
      <c r="H16" s="18"/>
      <c r="I16" s="18"/>
    </row>
    <row r="17" spans="1:18" s="14" customFormat="1" ht="20.100000000000001" hidden="1" customHeight="1">
      <c r="A17" s="865" t="s">
        <v>9</v>
      </c>
      <c r="B17" s="865"/>
      <c r="C17" s="20" t="s">
        <v>18</v>
      </c>
      <c r="D17" s="21">
        <f>D16+7</f>
        <v>39841</v>
      </c>
      <c r="E17" s="21"/>
      <c r="F17" s="21"/>
      <c r="G17" s="22">
        <f>D17+3</f>
        <v>39844</v>
      </c>
      <c r="H17" s="22"/>
      <c r="I17" s="22"/>
    </row>
    <row r="18" spans="1:18" s="14" customFormat="1" ht="16.5" hidden="1">
      <c r="A18" s="865" t="s">
        <v>19</v>
      </c>
      <c r="B18" s="865"/>
      <c r="C18" s="20" t="s">
        <v>20</v>
      </c>
      <c r="D18" s="21">
        <f>D17+7</f>
        <v>39848</v>
      </c>
      <c r="E18" s="21"/>
      <c r="F18" s="21"/>
      <c r="G18" s="22">
        <f>D18+3</f>
        <v>39851</v>
      </c>
      <c r="H18" s="22"/>
      <c r="I18" s="22"/>
    </row>
    <row r="19" spans="1:18" s="14" customFormat="1" ht="16.5" hidden="1">
      <c r="A19" s="865" t="s">
        <v>16</v>
      </c>
      <c r="B19" s="865"/>
      <c r="C19" s="20" t="s">
        <v>13</v>
      </c>
      <c r="D19" s="21">
        <f>D18+9</f>
        <v>39857</v>
      </c>
      <c r="E19" s="21"/>
      <c r="F19" s="21"/>
      <c r="G19" s="22">
        <f>D19+3</f>
        <v>39860</v>
      </c>
      <c r="H19" s="22"/>
      <c r="I19" s="22"/>
    </row>
    <row r="20" spans="1:18" s="14" customFormat="1" ht="16.5" hidden="1">
      <c r="A20" s="865" t="s">
        <v>9</v>
      </c>
      <c r="B20" s="865"/>
      <c r="C20" s="20" t="s">
        <v>21</v>
      </c>
      <c r="D20" s="21">
        <f>D18+14</f>
        <v>39862</v>
      </c>
      <c r="E20" s="21"/>
      <c r="F20" s="21"/>
      <c r="G20" s="22" t="s">
        <v>35</v>
      </c>
      <c r="H20" s="22"/>
      <c r="I20" s="22"/>
    </row>
    <row r="21" spans="1:18" s="14" customFormat="1" ht="16.5" hidden="1">
      <c r="A21" s="865" t="s">
        <v>19</v>
      </c>
      <c r="B21" s="865"/>
      <c r="C21" s="20" t="s">
        <v>22</v>
      </c>
      <c r="D21" s="21">
        <f t="shared" ref="D21:D32" si="0">D20+7</f>
        <v>39869</v>
      </c>
      <c r="E21" s="33"/>
      <c r="F21" s="33"/>
      <c r="G21" s="868" t="s">
        <v>36</v>
      </c>
      <c r="H21" s="869"/>
      <c r="I21" s="869"/>
    </row>
    <row r="22" spans="1:18" s="14" customFormat="1" ht="16.5" hidden="1">
      <c r="A22" s="865" t="s">
        <v>9</v>
      </c>
      <c r="B22" s="865"/>
      <c r="C22" s="20" t="s">
        <v>23</v>
      </c>
      <c r="D22" s="21">
        <f t="shared" si="0"/>
        <v>39876</v>
      </c>
      <c r="E22" s="21"/>
      <c r="F22" s="21"/>
      <c r="G22" s="22">
        <f t="shared" ref="G22:G61" si="1">D22+3</f>
        <v>39879</v>
      </c>
      <c r="H22" s="22"/>
      <c r="I22" s="22"/>
    </row>
    <row r="23" spans="1:18" s="14" customFormat="1" ht="16.5" hidden="1">
      <c r="A23" s="865" t="s">
        <v>16</v>
      </c>
      <c r="B23" s="865"/>
      <c r="C23" s="20" t="s">
        <v>25</v>
      </c>
      <c r="D23" s="21">
        <f t="shared" si="0"/>
        <v>39883</v>
      </c>
      <c r="E23" s="21"/>
      <c r="F23" s="21"/>
      <c r="G23" s="22">
        <f t="shared" si="1"/>
        <v>39886</v>
      </c>
      <c r="H23" s="22"/>
      <c r="I23" s="22"/>
    </row>
    <row r="24" spans="1:18" s="14" customFormat="1" ht="16.5" hidden="1">
      <c r="A24" s="865" t="s">
        <v>19</v>
      </c>
      <c r="B24" s="865"/>
      <c r="C24" s="20" t="s">
        <v>24</v>
      </c>
      <c r="D24" s="21">
        <f t="shared" si="0"/>
        <v>39890</v>
      </c>
      <c r="E24" s="21"/>
      <c r="F24" s="21"/>
      <c r="G24" s="22">
        <f t="shared" si="1"/>
        <v>39893</v>
      </c>
      <c r="H24" s="22"/>
      <c r="I24" s="22"/>
    </row>
    <row r="25" spans="1:18" s="14" customFormat="1" ht="16.5" hidden="1">
      <c r="A25" s="865" t="s">
        <v>9</v>
      </c>
      <c r="B25" s="865"/>
      <c r="C25" s="20" t="s">
        <v>26</v>
      </c>
      <c r="D25" s="21">
        <f t="shared" si="0"/>
        <v>39897</v>
      </c>
      <c r="E25" s="21"/>
      <c r="F25" s="21"/>
      <c r="G25" s="22">
        <f t="shared" si="1"/>
        <v>39900</v>
      </c>
      <c r="H25" s="22"/>
      <c r="I25" s="22"/>
    </row>
    <row r="26" spans="1:18" s="14" customFormat="1" ht="16.5" hidden="1">
      <c r="A26" s="865" t="s">
        <v>16</v>
      </c>
      <c r="B26" s="865"/>
      <c r="C26" s="20" t="s">
        <v>28</v>
      </c>
      <c r="D26" s="21">
        <f t="shared" si="0"/>
        <v>39904</v>
      </c>
      <c r="E26" s="21"/>
      <c r="F26" s="21"/>
      <c r="G26" s="22">
        <f t="shared" si="1"/>
        <v>39907</v>
      </c>
      <c r="H26" s="22"/>
      <c r="I26" s="22"/>
    </row>
    <row r="27" spans="1:18" s="14" customFormat="1" ht="16.5" hidden="1">
      <c r="A27" s="865" t="s">
        <v>19</v>
      </c>
      <c r="B27" s="865"/>
      <c r="C27" s="20" t="s">
        <v>27</v>
      </c>
      <c r="D27" s="21">
        <f t="shared" si="0"/>
        <v>39911</v>
      </c>
      <c r="E27" s="21"/>
      <c r="F27" s="21"/>
      <c r="G27" s="22">
        <f t="shared" si="1"/>
        <v>39914</v>
      </c>
      <c r="H27" s="22"/>
      <c r="I27" s="22"/>
    </row>
    <row r="28" spans="1:18" s="10" customFormat="1" ht="16.5" hidden="1">
      <c r="A28" s="865" t="s">
        <v>9</v>
      </c>
      <c r="B28" s="865"/>
      <c r="C28" s="20" t="s">
        <v>29</v>
      </c>
      <c r="D28" s="21">
        <f t="shared" si="0"/>
        <v>39918</v>
      </c>
      <c r="E28" s="21"/>
      <c r="F28" s="21"/>
      <c r="G28" s="22">
        <f t="shared" si="1"/>
        <v>39921</v>
      </c>
      <c r="H28" s="22"/>
      <c r="I28" s="22"/>
    </row>
    <row r="29" spans="1:18" s="10" customFormat="1" ht="16.5" hidden="1">
      <c r="A29" s="865" t="s">
        <v>16</v>
      </c>
      <c r="B29" s="865"/>
      <c r="C29" s="20" t="s">
        <v>4</v>
      </c>
      <c r="D29" s="21">
        <f t="shared" si="0"/>
        <v>39925</v>
      </c>
      <c r="E29" s="21"/>
      <c r="F29" s="21"/>
      <c r="G29" s="22">
        <f t="shared" si="1"/>
        <v>39928</v>
      </c>
      <c r="H29" s="22"/>
      <c r="I29" s="22"/>
    </row>
    <row r="30" spans="1:18" s="10" customFormat="1" ht="16.5" hidden="1">
      <c r="A30" s="865" t="s">
        <v>19</v>
      </c>
      <c r="B30" s="865"/>
      <c r="C30" s="20" t="s">
        <v>30</v>
      </c>
      <c r="D30" s="21">
        <f t="shared" si="0"/>
        <v>39932</v>
      </c>
      <c r="E30" s="21"/>
      <c r="F30" s="21"/>
      <c r="G30" s="22">
        <f t="shared" si="1"/>
        <v>39935</v>
      </c>
      <c r="H30" s="22"/>
      <c r="I30" s="22"/>
      <c r="K30" s="29"/>
      <c r="L30" s="30"/>
      <c r="M30" s="31"/>
      <c r="N30" s="31"/>
      <c r="O30" s="31"/>
      <c r="P30" s="31"/>
      <c r="Q30" s="31"/>
      <c r="R30" s="31"/>
    </row>
    <row r="31" spans="1:18" s="10" customFormat="1" ht="16.5" hidden="1">
      <c r="A31" s="865" t="s">
        <v>9</v>
      </c>
      <c r="B31" s="865"/>
      <c r="C31" s="20" t="s">
        <v>31</v>
      </c>
      <c r="D31" s="21">
        <f t="shared" si="0"/>
        <v>39939</v>
      </c>
      <c r="E31" s="21"/>
      <c r="F31" s="21"/>
      <c r="G31" s="22">
        <f t="shared" si="1"/>
        <v>39942</v>
      </c>
      <c r="H31" s="22"/>
      <c r="I31" s="22"/>
    </row>
    <row r="32" spans="1:18" s="10" customFormat="1" ht="16.5" hidden="1">
      <c r="A32" s="865" t="s">
        <v>16</v>
      </c>
      <c r="B32" s="865"/>
      <c r="C32" s="20" t="s">
        <v>38</v>
      </c>
      <c r="D32" s="21">
        <f t="shared" si="0"/>
        <v>39946</v>
      </c>
      <c r="E32" s="21"/>
      <c r="F32" s="21"/>
      <c r="G32" s="22">
        <f t="shared" si="1"/>
        <v>39949</v>
      </c>
      <c r="H32" s="22"/>
      <c r="I32" s="22"/>
    </row>
    <row r="33" spans="1:9" s="10" customFormat="1" ht="16.5" hidden="1">
      <c r="A33" s="865" t="s">
        <v>19</v>
      </c>
      <c r="B33" s="865"/>
      <c r="C33" s="20" t="s">
        <v>39</v>
      </c>
      <c r="D33" s="21">
        <f>D32+8</f>
        <v>39954</v>
      </c>
      <c r="E33" s="22">
        <f t="shared" ref="E33:E61" si="2">D33+2</f>
        <v>39956</v>
      </c>
      <c r="F33" s="22"/>
      <c r="G33" s="22">
        <f t="shared" si="1"/>
        <v>39957</v>
      </c>
      <c r="H33" s="22"/>
      <c r="I33" s="22"/>
    </row>
    <row r="34" spans="1:9" s="10" customFormat="1" ht="16.5" hidden="1">
      <c r="A34" s="866" t="s">
        <v>9</v>
      </c>
      <c r="B34" s="867"/>
      <c r="C34" s="20" t="s">
        <v>40</v>
      </c>
      <c r="D34" s="21">
        <f t="shared" ref="D34:D64" si="3">D33+7</f>
        <v>39961</v>
      </c>
      <c r="E34" s="22">
        <f t="shared" si="2"/>
        <v>39963</v>
      </c>
      <c r="F34" s="22"/>
      <c r="G34" s="22">
        <f t="shared" si="1"/>
        <v>39964</v>
      </c>
      <c r="H34" s="22"/>
      <c r="I34" s="22"/>
    </row>
    <row r="35" spans="1:9" s="10" customFormat="1" ht="16.5" hidden="1">
      <c r="A35" s="866" t="s">
        <v>16</v>
      </c>
      <c r="B35" s="867"/>
      <c r="C35" s="28" t="s">
        <v>41</v>
      </c>
      <c r="D35" s="21">
        <f t="shared" si="3"/>
        <v>39968</v>
      </c>
      <c r="E35" s="22">
        <f t="shared" si="2"/>
        <v>39970</v>
      </c>
      <c r="F35" s="22"/>
      <c r="G35" s="22">
        <f t="shared" si="1"/>
        <v>39971</v>
      </c>
      <c r="H35" s="22"/>
      <c r="I35" s="22"/>
    </row>
    <row r="36" spans="1:9" s="10" customFormat="1" ht="16.5" hidden="1">
      <c r="A36" s="865" t="s">
        <v>19</v>
      </c>
      <c r="B36" s="865"/>
      <c r="C36" s="20" t="s">
        <v>42</v>
      </c>
      <c r="D36" s="21">
        <f t="shared" si="3"/>
        <v>39975</v>
      </c>
      <c r="E36" s="22">
        <f t="shared" si="2"/>
        <v>39977</v>
      </c>
      <c r="F36" s="22"/>
      <c r="G36" s="22">
        <f t="shared" si="1"/>
        <v>39978</v>
      </c>
      <c r="H36" s="22"/>
      <c r="I36" s="22"/>
    </row>
    <row r="37" spans="1:9" s="10" customFormat="1" ht="16.5" hidden="1">
      <c r="A37" s="865" t="s">
        <v>9</v>
      </c>
      <c r="B37" s="865"/>
      <c r="C37" s="20" t="s">
        <v>46</v>
      </c>
      <c r="D37" s="21">
        <f t="shared" si="3"/>
        <v>39982</v>
      </c>
      <c r="E37" s="22">
        <f t="shared" si="2"/>
        <v>39984</v>
      </c>
      <c r="F37" s="22"/>
      <c r="G37" s="22">
        <f t="shared" si="1"/>
        <v>39985</v>
      </c>
      <c r="H37" s="22"/>
      <c r="I37" s="22"/>
    </row>
    <row r="38" spans="1:9" s="10" customFormat="1" ht="16.5" hidden="1">
      <c r="A38" s="865" t="s">
        <v>16</v>
      </c>
      <c r="B38" s="865"/>
      <c r="C38" s="20" t="s">
        <v>47</v>
      </c>
      <c r="D38" s="21">
        <f t="shared" si="3"/>
        <v>39989</v>
      </c>
      <c r="E38" s="22">
        <f t="shared" si="2"/>
        <v>39991</v>
      </c>
      <c r="F38" s="22"/>
      <c r="G38" s="22">
        <f t="shared" si="1"/>
        <v>39992</v>
      </c>
      <c r="H38" s="22"/>
      <c r="I38" s="22"/>
    </row>
    <row r="39" spans="1:9" s="10" customFormat="1" ht="16.5" hidden="1">
      <c r="A39" s="865" t="s">
        <v>19</v>
      </c>
      <c r="B39" s="865"/>
      <c r="C39" s="20" t="s">
        <v>48</v>
      </c>
      <c r="D39" s="21">
        <f t="shared" si="3"/>
        <v>39996</v>
      </c>
      <c r="E39" s="22">
        <f t="shared" si="2"/>
        <v>39998</v>
      </c>
      <c r="F39" s="22"/>
      <c r="G39" s="22">
        <f t="shared" si="1"/>
        <v>39999</v>
      </c>
      <c r="H39" s="22"/>
      <c r="I39" s="22"/>
    </row>
    <row r="40" spans="1:9" s="10" customFormat="1" ht="16.5" hidden="1">
      <c r="A40" s="865" t="s">
        <v>9</v>
      </c>
      <c r="B40" s="865"/>
      <c r="C40" s="20" t="s">
        <v>49</v>
      </c>
      <c r="D40" s="21">
        <f t="shared" si="3"/>
        <v>40003</v>
      </c>
      <c r="E40" s="22">
        <f t="shared" si="2"/>
        <v>40005</v>
      </c>
      <c r="F40" s="22"/>
      <c r="G40" s="22">
        <f t="shared" si="1"/>
        <v>40006</v>
      </c>
      <c r="H40" s="22"/>
      <c r="I40" s="22"/>
    </row>
    <row r="41" spans="1:9" s="10" customFormat="1" ht="16.5" hidden="1">
      <c r="A41" s="865" t="s">
        <v>16</v>
      </c>
      <c r="B41" s="865"/>
      <c r="C41" s="20" t="s">
        <v>50</v>
      </c>
      <c r="D41" s="21">
        <f t="shared" si="3"/>
        <v>40010</v>
      </c>
      <c r="E41" s="22">
        <f t="shared" si="2"/>
        <v>40012</v>
      </c>
      <c r="F41" s="22"/>
      <c r="G41" s="22">
        <f t="shared" si="1"/>
        <v>40013</v>
      </c>
      <c r="H41" s="22"/>
      <c r="I41" s="22"/>
    </row>
    <row r="42" spans="1:9" s="10" customFormat="1" ht="16.5" hidden="1">
      <c r="A42" s="865" t="s">
        <v>19</v>
      </c>
      <c r="B42" s="865"/>
      <c r="C42" s="20" t="s">
        <v>51</v>
      </c>
      <c r="D42" s="21">
        <f t="shared" si="3"/>
        <v>40017</v>
      </c>
      <c r="E42" s="22">
        <f t="shared" si="2"/>
        <v>40019</v>
      </c>
      <c r="F42" s="22"/>
      <c r="G42" s="22">
        <f t="shared" si="1"/>
        <v>40020</v>
      </c>
      <c r="H42" s="22"/>
      <c r="I42" s="22"/>
    </row>
    <row r="43" spans="1:9" s="10" customFormat="1" ht="16.5" hidden="1">
      <c r="A43" s="865" t="s">
        <v>9</v>
      </c>
      <c r="B43" s="865"/>
      <c r="C43" s="20" t="s">
        <v>52</v>
      </c>
      <c r="D43" s="21">
        <f t="shared" si="3"/>
        <v>40024</v>
      </c>
      <c r="E43" s="22">
        <f t="shared" si="2"/>
        <v>40026</v>
      </c>
      <c r="F43" s="22"/>
      <c r="G43" s="22">
        <f t="shared" si="1"/>
        <v>40027</v>
      </c>
      <c r="H43" s="22"/>
      <c r="I43" s="22"/>
    </row>
    <row r="44" spans="1:9" s="10" customFormat="1" ht="16.5" hidden="1">
      <c r="A44" s="865" t="s">
        <v>16</v>
      </c>
      <c r="B44" s="865"/>
      <c r="C44" s="20" t="s">
        <v>54</v>
      </c>
      <c r="D44" s="21">
        <f t="shared" si="3"/>
        <v>40031</v>
      </c>
      <c r="E44" s="22">
        <f t="shared" si="2"/>
        <v>40033</v>
      </c>
      <c r="F44" s="22"/>
      <c r="G44" s="22">
        <f t="shared" si="1"/>
        <v>40034</v>
      </c>
      <c r="H44" s="22"/>
      <c r="I44" s="22"/>
    </row>
    <row r="45" spans="1:9" s="10" customFormat="1" ht="16.5" hidden="1">
      <c r="A45" s="866" t="s">
        <v>19</v>
      </c>
      <c r="B45" s="867"/>
      <c r="C45" s="20" t="s">
        <v>55</v>
      </c>
      <c r="D45" s="21">
        <f t="shared" si="3"/>
        <v>40038</v>
      </c>
      <c r="E45" s="22">
        <f t="shared" si="2"/>
        <v>40040</v>
      </c>
      <c r="F45" s="22"/>
      <c r="G45" s="22">
        <f t="shared" si="1"/>
        <v>40041</v>
      </c>
      <c r="H45" s="22"/>
      <c r="I45" s="22"/>
    </row>
    <row r="46" spans="1:9" ht="16.5" hidden="1">
      <c r="A46" s="865" t="s">
        <v>9</v>
      </c>
      <c r="B46" s="865"/>
      <c r="C46" s="20" t="s">
        <v>58</v>
      </c>
      <c r="D46" s="21">
        <f t="shared" si="3"/>
        <v>40045</v>
      </c>
      <c r="E46" s="22">
        <f t="shared" si="2"/>
        <v>40047</v>
      </c>
      <c r="F46" s="22"/>
      <c r="G46" s="22">
        <f t="shared" si="1"/>
        <v>40048</v>
      </c>
      <c r="H46" s="22"/>
      <c r="I46" s="22"/>
    </row>
    <row r="47" spans="1:9" ht="16.5" hidden="1">
      <c r="A47" s="865" t="s">
        <v>16</v>
      </c>
      <c r="B47" s="865"/>
      <c r="C47" s="20" t="s">
        <v>56</v>
      </c>
      <c r="D47" s="21">
        <f t="shared" si="3"/>
        <v>40052</v>
      </c>
      <c r="E47" s="22">
        <f t="shared" si="2"/>
        <v>40054</v>
      </c>
      <c r="F47" s="22"/>
      <c r="G47" s="22">
        <f t="shared" si="1"/>
        <v>40055</v>
      </c>
      <c r="H47" s="22"/>
      <c r="I47" s="22"/>
    </row>
    <row r="48" spans="1:9" ht="16.5" hidden="1">
      <c r="A48" s="865" t="s">
        <v>19</v>
      </c>
      <c r="B48" s="865"/>
      <c r="C48" s="20" t="s">
        <v>57</v>
      </c>
      <c r="D48" s="21">
        <f t="shared" si="3"/>
        <v>40059</v>
      </c>
      <c r="E48" s="22">
        <f t="shared" si="2"/>
        <v>40061</v>
      </c>
      <c r="F48" s="22"/>
      <c r="G48" s="22">
        <f t="shared" si="1"/>
        <v>40062</v>
      </c>
      <c r="H48" s="22"/>
      <c r="I48" s="22"/>
    </row>
    <row r="49" spans="1:9" ht="16.5" hidden="1">
      <c r="A49" s="865" t="s">
        <v>9</v>
      </c>
      <c r="B49" s="865"/>
      <c r="C49" s="20" t="s">
        <v>59</v>
      </c>
      <c r="D49" s="21">
        <f t="shared" si="3"/>
        <v>40066</v>
      </c>
      <c r="E49" s="22">
        <f t="shared" si="2"/>
        <v>40068</v>
      </c>
      <c r="F49" s="22"/>
      <c r="G49" s="22">
        <f t="shared" si="1"/>
        <v>40069</v>
      </c>
      <c r="H49" s="22"/>
      <c r="I49" s="22"/>
    </row>
    <row r="50" spans="1:9" ht="16.5" hidden="1">
      <c r="A50" s="864" t="s">
        <v>16</v>
      </c>
      <c r="B50" s="864"/>
      <c r="C50" s="34" t="s">
        <v>60</v>
      </c>
      <c r="D50" s="35">
        <f t="shared" si="3"/>
        <v>40073</v>
      </c>
      <c r="E50" s="36">
        <f t="shared" si="2"/>
        <v>40075</v>
      </c>
      <c r="F50" s="36"/>
      <c r="G50" s="36">
        <f t="shared" si="1"/>
        <v>40076</v>
      </c>
      <c r="H50" s="36"/>
      <c r="I50" s="36"/>
    </row>
    <row r="51" spans="1:9" ht="16.5" hidden="1">
      <c r="A51" s="858" t="s">
        <v>19</v>
      </c>
      <c r="B51" s="858"/>
      <c r="C51" s="37" t="s">
        <v>61</v>
      </c>
      <c r="D51" s="38">
        <f t="shared" si="3"/>
        <v>40080</v>
      </c>
      <c r="E51" s="39">
        <f t="shared" si="2"/>
        <v>40082</v>
      </c>
      <c r="F51" s="39"/>
      <c r="G51" s="39">
        <f t="shared" si="1"/>
        <v>40083</v>
      </c>
      <c r="H51" s="39"/>
      <c r="I51" s="39"/>
    </row>
    <row r="52" spans="1:9" ht="16.5" hidden="1">
      <c r="A52" s="858" t="s">
        <v>9</v>
      </c>
      <c r="B52" s="858"/>
      <c r="C52" s="37" t="s">
        <v>62</v>
      </c>
      <c r="D52" s="38">
        <f t="shared" si="3"/>
        <v>40087</v>
      </c>
      <c r="E52" s="39">
        <f t="shared" si="2"/>
        <v>40089</v>
      </c>
      <c r="F52" s="39"/>
      <c r="G52" s="39">
        <f t="shared" si="1"/>
        <v>40090</v>
      </c>
      <c r="H52" s="39"/>
      <c r="I52" s="39"/>
    </row>
    <row r="53" spans="1:9" ht="16.5" hidden="1">
      <c r="A53" s="858" t="s">
        <v>16</v>
      </c>
      <c r="B53" s="858"/>
      <c r="C53" s="37" t="s">
        <v>63</v>
      </c>
      <c r="D53" s="38">
        <f t="shared" si="3"/>
        <v>40094</v>
      </c>
      <c r="E53" s="39">
        <f t="shared" si="2"/>
        <v>40096</v>
      </c>
      <c r="F53" s="39"/>
      <c r="G53" s="39">
        <f t="shared" si="1"/>
        <v>40097</v>
      </c>
      <c r="H53" s="39"/>
      <c r="I53" s="39"/>
    </row>
    <row r="54" spans="1:9" ht="16.5" hidden="1">
      <c r="A54" s="858" t="s">
        <v>19</v>
      </c>
      <c r="B54" s="858"/>
      <c r="C54" s="37" t="s">
        <v>64</v>
      </c>
      <c r="D54" s="38">
        <f t="shared" si="3"/>
        <v>40101</v>
      </c>
      <c r="E54" s="39">
        <f t="shared" si="2"/>
        <v>40103</v>
      </c>
      <c r="F54" s="39"/>
      <c r="G54" s="39">
        <f t="shared" si="1"/>
        <v>40104</v>
      </c>
      <c r="H54" s="39"/>
      <c r="I54" s="39"/>
    </row>
    <row r="55" spans="1:9" ht="16.5" hidden="1">
      <c r="A55" s="858" t="s">
        <v>9</v>
      </c>
      <c r="B55" s="858"/>
      <c r="C55" s="37" t="s">
        <v>65</v>
      </c>
      <c r="D55" s="38">
        <f t="shared" si="3"/>
        <v>40108</v>
      </c>
      <c r="E55" s="39">
        <f t="shared" si="2"/>
        <v>40110</v>
      </c>
      <c r="F55" s="39"/>
      <c r="G55" s="39">
        <f t="shared" si="1"/>
        <v>40111</v>
      </c>
      <c r="H55" s="39"/>
      <c r="I55" s="39"/>
    </row>
    <row r="56" spans="1:9" ht="16.5" hidden="1">
      <c r="A56" s="858" t="s">
        <v>16</v>
      </c>
      <c r="B56" s="858"/>
      <c r="C56" s="37" t="s">
        <v>34</v>
      </c>
      <c r="D56" s="38">
        <f t="shared" si="3"/>
        <v>40115</v>
      </c>
      <c r="E56" s="39">
        <f t="shared" si="2"/>
        <v>40117</v>
      </c>
      <c r="F56" s="39"/>
      <c r="G56" s="39">
        <f t="shared" si="1"/>
        <v>40118</v>
      </c>
      <c r="H56" s="39"/>
      <c r="I56" s="39"/>
    </row>
    <row r="57" spans="1:9" ht="16.5" hidden="1">
      <c r="A57" s="858" t="s">
        <v>19</v>
      </c>
      <c r="B57" s="858"/>
      <c r="C57" s="37" t="s">
        <v>66</v>
      </c>
      <c r="D57" s="38">
        <f t="shared" si="3"/>
        <v>40122</v>
      </c>
      <c r="E57" s="39">
        <f t="shared" si="2"/>
        <v>40124</v>
      </c>
      <c r="F57" s="39"/>
      <c r="G57" s="39">
        <f t="shared" si="1"/>
        <v>40125</v>
      </c>
      <c r="H57" s="39"/>
      <c r="I57" s="39"/>
    </row>
    <row r="58" spans="1:9" s="10" customFormat="1" ht="16.5" hidden="1">
      <c r="A58" s="858" t="s">
        <v>69</v>
      </c>
      <c r="B58" s="858"/>
      <c r="C58" s="37" t="s">
        <v>70</v>
      </c>
      <c r="D58" s="38">
        <f t="shared" si="3"/>
        <v>40129</v>
      </c>
      <c r="E58" s="39">
        <f t="shared" si="2"/>
        <v>40131</v>
      </c>
      <c r="F58" s="39"/>
      <c r="G58" s="39">
        <f t="shared" si="1"/>
        <v>40132</v>
      </c>
      <c r="H58" s="39"/>
      <c r="I58" s="39"/>
    </row>
    <row r="59" spans="1:9" ht="16.5" hidden="1">
      <c r="A59" s="858" t="s">
        <v>16</v>
      </c>
      <c r="B59" s="858"/>
      <c r="C59" s="37" t="s">
        <v>67</v>
      </c>
      <c r="D59" s="38">
        <f t="shared" si="3"/>
        <v>40136</v>
      </c>
      <c r="E59" s="39">
        <f t="shared" si="2"/>
        <v>40138</v>
      </c>
      <c r="F59" s="39"/>
      <c r="G59" s="39">
        <f t="shared" si="1"/>
        <v>40139</v>
      </c>
      <c r="H59" s="39"/>
      <c r="I59" s="39"/>
    </row>
    <row r="60" spans="1:9" ht="16.5" hidden="1">
      <c r="A60" s="862" t="s">
        <v>19</v>
      </c>
      <c r="B60" s="863"/>
      <c r="C60" s="37" t="s">
        <v>68</v>
      </c>
      <c r="D60" s="38">
        <f t="shared" si="3"/>
        <v>40143</v>
      </c>
      <c r="E60" s="39">
        <f t="shared" si="2"/>
        <v>40145</v>
      </c>
      <c r="F60" s="39"/>
      <c r="G60" s="39">
        <f t="shared" si="1"/>
        <v>40146</v>
      </c>
      <c r="H60" s="39"/>
      <c r="I60" s="39"/>
    </row>
    <row r="61" spans="1:9" s="10" customFormat="1" ht="16.5" hidden="1">
      <c r="A61" s="862" t="str">
        <f>A58</f>
        <v>SITC YOKOHAMA</v>
      </c>
      <c r="B61" s="863"/>
      <c r="C61" s="37" t="s">
        <v>71</v>
      </c>
      <c r="D61" s="38">
        <f t="shared" si="3"/>
        <v>40150</v>
      </c>
      <c r="E61" s="39">
        <f t="shared" si="2"/>
        <v>40152</v>
      </c>
      <c r="F61" s="39"/>
      <c r="G61" s="39">
        <f t="shared" si="1"/>
        <v>40153</v>
      </c>
      <c r="H61" s="39"/>
      <c r="I61" s="39"/>
    </row>
    <row r="62" spans="1:9" ht="16.5" hidden="1">
      <c r="A62" s="862" t="s">
        <v>16</v>
      </c>
      <c r="B62" s="863"/>
      <c r="C62" s="37" t="s">
        <v>37</v>
      </c>
      <c r="D62" s="38">
        <f t="shared" si="3"/>
        <v>40157</v>
      </c>
      <c r="E62" s="40" t="s">
        <v>36</v>
      </c>
      <c r="F62" s="40"/>
      <c r="G62" s="40" t="s">
        <v>36</v>
      </c>
      <c r="H62" s="40"/>
      <c r="I62" s="40"/>
    </row>
    <row r="63" spans="1:9" ht="16.5" hidden="1">
      <c r="A63" s="862" t="s">
        <v>19</v>
      </c>
      <c r="B63" s="863"/>
      <c r="C63" s="37" t="s">
        <v>73</v>
      </c>
      <c r="D63" s="38">
        <f t="shared" si="3"/>
        <v>40164</v>
      </c>
      <c r="E63" s="40" t="s">
        <v>36</v>
      </c>
      <c r="F63" s="40"/>
      <c r="G63" s="40" t="s">
        <v>36</v>
      </c>
      <c r="H63" s="40"/>
      <c r="I63" s="40"/>
    </row>
    <row r="64" spans="1:9" s="10" customFormat="1" ht="16.5" hidden="1">
      <c r="A64" s="862" t="s">
        <v>69</v>
      </c>
      <c r="B64" s="863"/>
      <c r="C64" s="37" t="s">
        <v>72</v>
      </c>
      <c r="D64" s="38">
        <f t="shared" si="3"/>
        <v>40171</v>
      </c>
      <c r="E64" s="40" t="s">
        <v>36</v>
      </c>
      <c r="F64" s="40"/>
      <c r="G64" s="40" t="s">
        <v>36</v>
      </c>
      <c r="H64" s="40"/>
      <c r="I64" s="40"/>
    </row>
    <row r="65" spans="1:9" ht="16.5" hidden="1">
      <c r="A65" s="858" t="s">
        <v>74</v>
      </c>
      <c r="B65" s="858"/>
      <c r="C65" s="37" t="s">
        <v>75</v>
      </c>
      <c r="D65" s="38">
        <f>D64+8</f>
        <v>40179</v>
      </c>
      <c r="E65" s="39">
        <f t="shared" ref="E65:E80" si="4">D65+2</f>
        <v>40181</v>
      </c>
      <c r="F65" s="39"/>
      <c r="G65" s="39">
        <f>D65+3</f>
        <v>40182</v>
      </c>
      <c r="H65" s="39"/>
      <c r="I65" s="39" t="s">
        <v>35</v>
      </c>
    </row>
    <row r="66" spans="1:9" ht="16.5" hidden="1">
      <c r="A66" s="858" t="s">
        <v>82</v>
      </c>
      <c r="B66" s="858"/>
      <c r="C66" s="37" t="s">
        <v>75</v>
      </c>
      <c r="D66" s="38">
        <f>D65+7</f>
        <v>40186</v>
      </c>
      <c r="E66" s="39">
        <f t="shared" si="4"/>
        <v>40188</v>
      </c>
      <c r="F66" s="39"/>
      <c r="G66" s="39">
        <f>D66+3</f>
        <v>40189</v>
      </c>
      <c r="H66" s="39"/>
      <c r="I66" s="39" t="s">
        <v>35</v>
      </c>
    </row>
    <row r="67" spans="1:9" s="10" customFormat="1" ht="16.5" hidden="1">
      <c r="A67" s="858" t="s">
        <v>76</v>
      </c>
      <c r="B67" s="858"/>
      <c r="C67" s="37" t="s">
        <v>77</v>
      </c>
      <c r="D67" s="38">
        <f>D66+7</f>
        <v>40193</v>
      </c>
      <c r="E67" s="39">
        <f t="shared" si="4"/>
        <v>40195</v>
      </c>
      <c r="F67" s="39"/>
      <c r="G67" s="39">
        <f>D67+3</f>
        <v>40196</v>
      </c>
      <c r="H67" s="39"/>
      <c r="I67" s="39" t="s">
        <v>35</v>
      </c>
    </row>
    <row r="68" spans="1:9" ht="16.5" hidden="1">
      <c r="A68" s="858" t="s">
        <v>74</v>
      </c>
      <c r="B68" s="858"/>
      <c r="C68" s="37" t="s">
        <v>77</v>
      </c>
      <c r="D68" s="38">
        <f>D67+7</f>
        <v>40200</v>
      </c>
      <c r="E68" s="39">
        <f t="shared" si="4"/>
        <v>40202</v>
      </c>
      <c r="F68" s="39"/>
      <c r="G68" s="39">
        <f>D68+3</f>
        <v>40203</v>
      </c>
      <c r="H68" s="39"/>
      <c r="I68" s="39" t="s">
        <v>35</v>
      </c>
    </row>
    <row r="69" spans="1:9" ht="16.5" hidden="1">
      <c r="A69" s="858" t="s">
        <v>82</v>
      </c>
      <c r="B69" s="858"/>
      <c r="C69" s="37" t="s">
        <v>77</v>
      </c>
      <c r="D69" s="38">
        <f>D68+7</f>
        <v>40207</v>
      </c>
      <c r="E69" s="39">
        <f t="shared" si="4"/>
        <v>40209</v>
      </c>
      <c r="F69" s="39"/>
      <c r="G69" s="39" t="s">
        <v>36</v>
      </c>
      <c r="H69" s="39"/>
      <c r="I69" s="39" t="s">
        <v>35</v>
      </c>
    </row>
    <row r="70" spans="1:9" s="10" customFormat="1" ht="16.5" hidden="1">
      <c r="A70" s="858" t="s">
        <v>76</v>
      </c>
      <c r="B70" s="858"/>
      <c r="C70" s="37" t="s">
        <v>78</v>
      </c>
      <c r="D70" s="38">
        <f>D69+7</f>
        <v>40214</v>
      </c>
      <c r="E70" s="39">
        <f t="shared" si="4"/>
        <v>40216</v>
      </c>
      <c r="F70" s="39"/>
      <c r="G70" s="39" t="s">
        <v>36</v>
      </c>
      <c r="H70" s="39"/>
      <c r="I70" s="39" t="s">
        <v>35</v>
      </c>
    </row>
    <row r="71" spans="1:9" ht="16.5" hidden="1">
      <c r="A71" s="859" t="s">
        <v>74</v>
      </c>
      <c r="B71" s="859"/>
      <c r="C71" s="42" t="s">
        <v>78</v>
      </c>
      <c r="D71" s="43">
        <f>D70+4</f>
        <v>40218</v>
      </c>
      <c r="E71" s="44">
        <f t="shared" si="4"/>
        <v>40220</v>
      </c>
      <c r="F71" s="44"/>
      <c r="G71" s="44" t="s">
        <v>36</v>
      </c>
      <c r="H71" s="44"/>
      <c r="I71" s="44">
        <f>D71+8</f>
        <v>40226</v>
      </c>
    </row>
    <row r="72" spans="1:9" ht="16.5" hidden="1">
      <c r="A72" s="858" t="s">
        <v>82</v>
      </c>
      <c r="B72" s="858"/>
      <c r="C72" s="37" t="s">
        <v>78</v>
      </c>
      <c r="D72" s="38">
        <f>D70+14</f>
        <v>40228</v>
      </c>
      <c r="E72" s="39">
        <f t="shared" si="4"/>
        <v>40230</v>
      </c>
      <c r="F72" s="39"/>
      <c r="G72" s="39">
        <f>D72+3</f>
        <v>40231</v>
      </c>
      <c r="H72" s="39"/>
      <c r="I72" s="39">
        <f>D72+5</f>
        <v>40233</v>
      </c>
    </row>
    <row r="73" spans="1:9" s="10" customFormat="1" ht="16.5" hidden="1">
      <c r="A73" s="860" t="s">
        <v>88</v>
      </c>
      <c r="B73" s="861"/>
      <c r="C73" s="45" t="s">
        <v>79</v>
      </c>
      <c r="D73" s="46">
        <f>D72+7</f>
        <v>40235</v>
      </c>
      <c r="E73" s="47">
        <f t="shared" si="4"/>
        <v>40237</v>
      </c>
      <c r="F73" s="47"/>
      <c r="G73" s="47" t="s">
        <v>36</v>
      </c>
      <c r="H73" s="47"/>
      <c r="I73" s="47">
        <f>I72+7</f>
        <v>40240</v>
      </c>
    </row>
    <row r="74" spans="1:9" ht="16.5" hidden="1">
      <c r="A74" s="858" t="s">
        <v>74</v>
      </c>
      <c r="B74" s="858"/>
      <c r="C74" s="37" t="s">
        <v>79</v>
      </c>
      <c r="D74" s="38">
        <f>D72+14</f>
        <v>40242</v>
      </c>
      <c r="E74" s="39">
        <f t="shared" si="4"/>
        <v>40244</v>
      </c>
      <c r="F74" s="39"/>
      <c r="G74" s="39">
        <f t="shared" ref="G74:G80" si="5">D74+3</f>
        <v>40245</v>
      </c>
      <c r="H74" s="39"/>
      <c r="I74" s="39">
        <f t="shared" ref="I74:I80" si="6">D74+5</f>
        <v>40247</v>
      </c>
    </row>
    <row r="75" spans="1:9" ht="16.5" hidden="1">
      <c r="A75" s="858" t="s">
        <v>82</v>
      </c>
      <c r="B75" s="858"/>
      <c r="C75" s="37" t="s">
        <v>79</v>
      </c>
      <c r="D75" s="38">
        <f t="shared" ref="D75:D80" si="7">D74+7</f>
        <v>40249</v>
      </c>
      <c r="E75" s="39">
        <f t="shared" si="4"/>
        <v>40251</v>
      </c>
      <c r="F75" s="39"/>
      <c r="G75" s="39">
        <f t="shared" si="5"/>
        <v>40252</v>
      </c>
      <c r="H75" s="39"/>
      <c r="I75" s="39">
        <f t="shared" si="6"/>
        <v>40254</v>
      </c>
    </row>
    <row r="76" spans="1:9" s="10" customFormat="1" ht="16.5" hidden="1">
      <c r="A76" s="858" t="s">
        <v>76</v>
      </c>
      <c r="B76" s="858"/>
      <c r="C76" s="37" t="s">
        <v>80</v>
      </c>
      <c r="D76" s="38">
        <f t="shared" si="7"/>
        <v>40256</v>
      </c>
      <c r="E76" s="39">
        <f t="shared" si="4"/>
        <v>40258</v>
      </c>
      <c r="F76" s="39"/>
      <c r="G76" s="39">
        <f t="shared" si="5"/>
        <v>40259</v>
      </c>
      <c r="H76" s="39"/>
      <c r="I76" s="39">
        <f t="shared" si="6"/>
        <v>40261</v>
      </c>
    </row>
    <row r="77" spans="1:9" s="10" customFormat="1" ht="16.5" hidden="1">
      <c r="A77" s="858" t="s">
        <v>74</v>
      </c>
      <c r="B77" s="858"/>
      <c r="C77" s="37" t="s">
        <v>80</v>
      </c>
      <c r="D77" s="38">
        <f t="shared" si="7"/>
        <v>40263</v>
      </c>
      <c r="E77" s="39">
        <f t="shared" si="4"/>
        <v>40265</v>
      </c>
      <c r="F77" s="39"/>
      <c r="G77" s="39">
        <f t="shared" si="5"/>
        <v>40266</v>
      </c>
      <c r="H77" s="39"/>
      <c r="I77" s="39">
        <f t="shared" si="6"/>
        <v>40268</v>
      </c>
    </row>
    <row r="78" spans="1:9" s="10" customFormat="1" ht="16.5" hidden="1">
      <c r="A78" s="858" t="s">
        <v>82</v>
      </c>
      <c r="B78" s="858"/>
      <c r="C78" s="37" t="s">
        <v>80</v>
      </c>
      <c r="D78" s="38">
        <f t="shared" si="7"/>
        <v>40270</v>
      </c>
      <c r="E78" s="39">
        <f t="shared" si="4"/>
        <v>40272</v>
      </c>
      <c r="F78" s="39"/>
      <c r="G78" s="39">
        <f t="shared" si="5"/>
        <v>40273</v>
      </c>
      <c r="H78" s="39"/>
      <c r="I78" s="39">
        <f t="shared" si="6"/>
        <v>40275</v>
      </c>
    </row>
    <row r="79" spans="1:9" s="10" customFormat="1" ht="16.5" hidden="1">
      <c r="A79" s="858" t="str">
        <f>A76</f>
        <v>SINGAPORE BRIDGE</v>
      </c>
      <c r="B79" s="858"/>
      <c r="C79" s="37" t="s">
        <v>81</v>
      </c>
      <c r="D79" s="38">
        <f t="shared" si="7"/>
        <v>40277</v>
      </c>
      <c r="E79" s="39">
        <f t="shared" si="4"/>
        <v>40279</v>
      </c>
      <c r="F79" s="39"/>
      <c r="G79" s="39">
        <f t="shared" si="5"/>
        <v>40280</v>
      </c>
      <c r="H79" s="39"/>
      <c r="I79" s="39">
        <f t="shared" si="6"/>
        <v>40282</v>
      </c>
    </row>
    <row r="80" spans="1:9" s="10" customFormat="1" ht="16.5" hidden="1">
      <c r="A80" s="858" t="s">
        <v>74</v>
      </c>
      <c r="B80" s="858"/>
      <c r="C80" s="37" t="s">
        <v>81</v>
      </c>
      <c r="D80" s="38">
        <f t="shared" si="7"/>
        <v>40284</v>
      </c>
      <c r="E80" s="39">
        <f t="shared" si="4"/>
        <v>40286</v>
      </c>
      <c r="F80" s="39"/>
      <c r="G80" s="39">
        <f t="shared" si="5"/>
        <v>40287</v>
      </c>
      <c r="H80" s="39"/>
      <c r="I80" s="39">
        <f t="shared" si="6"/>
        <v>40289</v>
      </c>
    </row>
    <row r="81" spans="1:9" s="10" customFormat="1" ht="30" hidden="1">
      <c r="A81" s="851" t="s">
        <v>0</v>
      </c>
      <c r="B81" s="851"/>
      <c r="C81" s="851" t="s">
        <v>6</v>
      </c>
      <c r="D81" s="851" t="s">
        <v>396</v>
      </c>
      <c r="E81" s="49" t="s">
        <v>206</v>
      </c>
      <c r="F81" s="49" t="s">
        <v>213</v>
      </c>
      <c r="G81" s="49" t="s">
        <v>178</v>
      </c>
      <c r="H81" s="49" t="s">
        <v>397</v>
      </c>
      <c r="I81" s="49" t="s">
        <v>118</v>
      </c>
    </row>
    <row r="82" spans="1:9" s="10" customFormat="1" ht="15" hidden="1">
      <c r="A82" s="851"/>
      <c r="B82" s="851"/>
      <c r="C82" s="851"/>
      <c r="D82" s="851"/>
      <c r="E82" s="96" t="s">
        <v>168</v>
      </c>
      <c r="F82" s="96" t="s">
        <v>209</v>
      </c>
      <c r="G82" s="96" t="s">
        <v>164</v>
      </c>
      <c r="H82" s="96" t="s">
        <v>168</v>
      </c>
      <c r="I82" s="96" t="s">
        <v>165</v>
      </c>
    </row>
    <row r="83" spans="1:9" s="10" customFormat="1" ht="15" hidden="1">
      <c r="A83" s="851"/>
      <c r="B83" s="851"/>
      <c r="C83" s="851"/>
      <c r="D83" s="851"/>
      <c r="E83" s="50" t="s">
        <v>17</v>
      </c>
      <c r="F83" s="50" t="s">
        <v>208</v>
      </c>
      <c r="G83" s="50" t="s">
        <v>173</v>
      </c>
      <c r="H83" s="50" t="s">
        <v>210</v>
      </c>
      <c r="I83" s="50" t="s">
        <v>212</v>
      </c>
    </row>
    <row r="84" spans="1:9" s="10" customFormat="1" ht="25.5" hidden="1" customHeight="1">
      <c r="A84" s="849" t="s">
        <v>398</v>
      </c>
      <c r="B84" s="850"/>
      <c r="C84" s="162">
        <v>1413</v>
      </c>
      <c r="D84" s="38">
        <v>41717</v>
      </c>
      <c r="E84" s="39">
        <f>D84+3</f>
        <v>41720</v>
      </c>
      <c r="F84" s="104">
        <f>D84+9</f>
        <v>41726</v>
      </c>
      <c r="G84" s="104">
        <f>D84+15</f>
        <v>41732</v>
      </c>
      <c r="H84" s="104">
        <f>D84+17</f>
        <v>41734</v>
      </c>
      <c r="I84" s="104">
        <f>D84+19</f>
        <v>41736</v>
      </c>
    </row>
    <row r="85" spans="1:9" s="10" customFormat="1" ht="25.5" hidden="1" customHeight="1">
      <c r="A85" s="849" t="s">
        <v>399</v>
      </c>
      <c r="B85" s="850"/>
      <c r="C85" s="163">
        <v>326</v>
      </c>
      <c r="D85" s="38">
        <f t="shared" ref="D85:D130" si="8">D84+7</f>
        <v>41724</v>
      </c>
      <c r="E85" s="39">
        <f t="shared" ref="E85:E95" si="9">D85+3</f>
        <v>41727</v>
      </c>
      <c r="F85" s="104">
        <f t="shared" ref="F85:F95" si="10">D85+9</f>
        <v>41733</v>
      </c>
      <c r="G85" s="104">
        <f t="shared" ref="G85:G95" si="11">D85+15</f>
        <v>41739</v>
      </c>
      <c r="H85" s="104">
        <f t="shared" ref="H85:H95" si="12">D85+17</f>
        <v>41741</v>
      </c>
      <c r="I85" s="104">
        <f t="shared" ref="I85:I95" si="13">D85+19</f>
        <v>41743</v>
      </c>
    </row>
    <row r="86" spans="1:9" s="10" customFormat="1" ht="25.5" hidden="1" customHeight="1">
      <c r="A86" s="849" t="s">
        <v>400</v>
      </c>
      <c r="B86" s="850"/>
      <c r="C86" s="163">
        <v>327</v>
      </c>
      <c r="D86" s="38">
        <f t="shared" si="8"/>
        <v>41731</v>
      </c>
      <c r="E86" s="39">
        <f t="shared" si="9"/>
        <v>41734</v>
      </c>
      <c r="F86" s="104">
        <f t="shared" si="10"/>
        <v>41740</v>
      </c>
      <c r="G86" s="104">
        <f t="shared" si="11"/>
        <v>41746</v>
      </c>
      <c r="H86" s="104">
        <f t="shared" si="12"/>
        <v>41748</v>
      </c>
      <c r="I86" s="104">
        <f t="shared" si="13"/>
        <v>41750</v>
      </c>
    </row>
    <row r="87" spans="1:9" s="10" customFormat="1" ht="25.5" hidden="1" customHeight="1">
      <c r="A87" s="849" t="s">
        <v>405</v>
      </c>
      <c r="B87" s="850"/>
      <c r="C87" s="163">
        <v>1</v>
      </c>
      <c r="D87" s="38">
        <f t="shared" si="8"/>
        <v>41738</v>
      </c>
      <c r="E87" s="39">
        <f t="shared" si="9"/>
        <v>41741</v>
      </c>
      <c r="F87" s="104">
        <f t="shared" si="10"/>
        <v>41747</v>
      </c>
      <c r="G87" s="104">
        <f t="shared" si="11"/>
        <v>41753</v>
      </c>
      <c r="H87" s="104">
        <f t="shared" si="12"/>
        <v>41755</v>
      </c>
      <c r="I87" s="104">
        <f t="shared" si="13"/>
        <v>41757</v>
      </c>
    </row>
    <row r="88" spans="1:9" s="10" customFormat="1" ht="25.5" hidden="1" customHeight="1">
      <c r="A88" s="849" t="s">
        <v>398</v>
      </c>
      <c r="B88" s="850"/>
      <c r="C88" s="162">
        <f>C84+1</f>
        <v>1414</v>
      </c>
      <c r="D88" s="38">
        <f t="shared" si="8"/>
        <v>41745</v>
      </c>
      <c r="E88" s="39">
        <f t="shared" si="9"/>
        <v>41748</v>
      </c>
      <c r="F88" s="104">
        <f t="shared" si="10"/>
        <v>41754</v>
      </c>
      <c r="G88" s="104">
        <f t="shared" si="11"/>
        <v>41760</v>
      </c>
      <c r="H88" s="104">
        <f t="shared" si="12"/>
        <v>41762</v>
      </c>
      <c r="I88" s="104">
        <f t="shared" si="13"/>
        <v>41764</v>
      </c>
    </row>
    <row r="89" spans="1:9" s="10" customFormat="1" ht="25.5" hidden="1" customHeight="1">
      <c r="A89" s="849" t="s">
        <v>399</v>
      </c>
      <c r="B89" s="850"/>
      <c r="C89" s="163">
        <f t="shared" ref="C89:C96" si="14">C85+1</f>
        <v>327</v>
      </c>
      <c r="D89" s="38">
        <f t="shared" si="8"/>
        <v>41752</v>
      </c>
      <c r="E89" s="39">
        <f t="shared" si="9"/>
        <v>41755</v>
      </c>
      <c r="F89" s="104">
        <f t="shared" si="10"/>
        <v>41761</v>
      </c>
      <c r="G89" s="104">
        <f t="shared" si="11"/>
        <v>41767</v>
      </c>
      <c r="H89" s="104">
        <f t="shared" si="12"/>
        <v>41769</v>
      </c>
      <c r="I89" s="104">
        <f t="shared" si="13"/>
        <v>41771</v>
      </c>
    </row>
    <row r="90" spans="1:9" s="10" customFormat="1" ht="25.5" hidden="1" customHeight="1">
      <c r="A90" s="849" t="s">
        <v>400</v>
      </c>
      <c r="B90" s="850"/>
      <c r="C90" s="163">
        <f t="shared" si="14"/>
        <v>328</v>
      </c>
      <c r="D90" s="38">
        <f t="shared" si="8"/>
        <v>41759</v>
      </c>
      <c r="E90" s="39">
        <f t="shared" si="9"/>
        <v>41762</v>
      </c>
      <c r="F90" s="104">
        <f t="shared" si="10"/>
        <v>41768</v>
      </c>
      <c r="G90" s="104">
        <f t="shared" si="11"/>
        <v>41774</v>
      </c>
      <c r="H90" s="104">
        <f t="shared" si="12"/>
        <v>41776</v>
      </c>
      <c r="I90" s="104">
        <f t="shared" si="13"/>
        <v>41778</v>
      </c>
    </row>
    <row r="91" spans="1:9" s="10" customFormat="1" ht="25.5" hidden="1" customHeight="1">
      <c r="A91" s="849" t="s">
        <v>405</v>
      </c>
      <c r="B91" s="850"/>
      <c r="C91" s="163">
        <f t="shared" si="14"/>
        <v>2</v>
      </c>
      <c r="D91" s="38">
        <f t="shared" si="8"/>
        <v>41766</v>
      </c>
      <c r="E91" s="39">
        <f t="shared" si="9"/>
        <v>41769</v>
      </c>
      <c r="F91" s="104">
        <f t="shared" si="10"/>
        <v>41775</v>
      </c>
      <c r="G91" s="104">
        <f t="shared" si="11"/>
        <v>41781</v>
      </c>
      <c r="H91" s="104">
        <f t="shared" si="12"/>
        <v>41783</v>
      </c>
      <c r="I91" s="104">
        <f t="shared" si="13"/>
        <v>41785</v>
      </c>
    </row>
    <row r="92" spans="1:9" s="10" customFormat="1" ht="25.5" hidden="1" customHeight="1">
      <c r="A92" s="849" t="s">
        <v>398</v>
      </c>
      <c r="B92" s="850"/>
      <c r="C92" s="162">
        <f t="shared" si="14"/>
        <v>1415</v>
      </c>
      <c r="D92" s="164">
        <v>41777</v>
      </c>
      <c r="E92" s="39">
        <f t="shared" si="9"/>
        <v>41780</v>
      </c>
      <c r="F92" s="166">
        <f>D92+12</f>
        <v>41789</v>
      </c>
      <c r="G92" s="166">
        <f>D92+18</f>
        <v>41795</v>
      </c>
      <c r="H92" s="166">
        <f>D92+20</f>
        <v>41797</v>
      </c>
      <c r="I92" s="166">
        <f>D92+22</f>
        <v>41799</v>
      </c>
    </row>
    <row r="93" spans="1:9" s="10" customFormat="1" ht="25.5" hidden="1" customHeight="1">
      <c r="A93" s="849" t="s">
        <v>399</v>
      </c>
      <c r="B93" s="850"/>
      <c r="C93" s="163">
        <f t="shared" si="14"/>
        <v>328</v>
      </c>
      <c r="D93" s="164">
        <v>41787</v>
      </c>
      <c r="E93" s="39">
        <f t="shared" si="9"/>
        <v>41790</v>
      </c>
      <c r="F93" s="104">
        <f t="shared" si="10"/>
        <v>41796</v>
      </c>
      <c r="G93" s="104">
        <f t="shared" si="11"/>
        <v>41802</v>
      </c>
      <c r="H93" s="104">
        <f t="shared" si="12"/>
        <v>41804</v>
      </c>
      <c r="I93" s="104">
        <f t="shared" si="13"/>
        <v>41806</v>
      </c>
    </row>
    <row r="94" spans="1:9" s="10" customFormat="1" ht="25.5" hidden="1" customHeight="1">
      <c r="A94" s="849" t="s">
        <v>400</v>
      </c>
      <c r="B94" s="850"/>
      <c r="C94" s="163">
        <f t="shared" si="14"/>
        <v>329</v>
      </c>
      <c r="D94" s="38">
        <f t="shared" si="8"/>
        <v>41794</v>
      </c>
      <c r="E94" s="39">
        <f t="shared" si="9"/>
        <v>41797</v>
      </c>
      <c r="F94" s="104">
        <f t="shared" si="10"/>
        <v>41803</v>
      </c>
      <c r="G94" s="104">
        <f t="shared" si="11"/>
        <v>41809</v>
      </c>
      <c r="H94" s="104">
        <f t="shared" si="12"/>
        <v>41811</v>
      </c>
      <c r="I94" s="104">
        <f t="shared" si="13"/>
        <v>41813</v>
      </c>
    </row>
    <row r="95" spans="1:9" s="10" customFormat="1" ht="25.5" hidden="1" customHeight="1">
      <c r="A95" s="849" t="s">
        <v>405</v>
      </c>
      <c r="B95" s="850"/>
      <c r="C95" s="163">
        <f t="shared" si="14"/>
        <v>3</v>
      </c>
      <c r="D95" s="38">
        <f t="shared" si="8"/>
        <v>41801</v>
      </c>
      <c r="E95" s="39">
        <f t="shared" si="9"/>
        <v>41804</v>
      </c>
      <c r="F95" s="104">
        <f t="shared" si="10"/>
        <v>41810</v>
      </c>
      <c r="G95" s="104">
        <f t="shared" si="11"/>
        <v>41816</v>
      </c>
      <c r="H95" s="104">
        <f t="shared" si="12"/>
        <v>41818</v>
      </c>
      <c r="I95" s="104">
        <f t="shared" si="13"/>
        <v>41820</v>
      </c>
    </row>
    <row r="96" spans="1:9" s="10" customFormat="1" ht="25.5" hidden="1" customHeight="1">
      <c r="A96" s="849" t="s">
        <v>398</v>
      </c>
      <c r="B96" s="850"/>
      <c r="C96" s="162">
        <f t="shared" si="14"/>
        <v>1416</v>
      </c>
      <c r="D96" s="38">
        <f t="shared" si="8"/>
        <v>41808</v>
      </c>
      <c r="E96" s="39">
        <f t="shared" ref="E96:E101" si="15">D96+3</f>
        <v>41811</v>
      </c>
      <c r="F96" s="104">
        <f t="shared" ref="F96:F101" si="16">D96+9</f>
        <v>41817</v>
      </c>
      <c r="G96" s="104">
        <f t="shared" ref="G96:G101" si="17">D96+15</f>
        <v>41823</v>
      </c>
      <c r="H96" s="104">
        <f t="shared" ref="H96:H101" si="18">D96+17</f>
        <v>41825</v>
      </c>
      <c r="I96" s="104">
        <f t="shared" ref="I96:I101" si="19">D96+19</f>
        <v>41827</v>
      </c>
    </row>
    <row r="97" spans="1:9" s="10" customFormat="1" ht="25.5" hidden="1" customHeight="1">
      <c r="A97" s="856" t="s">
        <v>191</v>
      </c>
      <c r="B97" s="857"/>
      <c r="C97" s="163"/>
      <c r="D97" s="38">
        <f t="shared" si="8"/>
        <v>41815</v>
      </c>
      <c r="E97" s="39">
        <f t="shared" si="15"/>
        <v>41818</v>
      </c>
      <c r="F97" s="104">
        <f t="shared" si="16"/>
        <v>41824</v>
      </c>
      <c r="G97" s="104">
        <f t="shared" si="17"/>
        <v>41830</v>
      </c>
      <c r="H97" s="104">
        <f t="shared" si="18"/>
        <v>41832</v>
      </c>
      <c r="I97" s="104">
        <f t="shared" si="19"/>
        <v>41834</v>
      </c>
    </row>
    <row r="98" spans="1:9" s="10" customFormat="1" ht="25.5" hidden="1" customHeight="1">
      <c r="A98" s="849" t="s">
        <v>399</v>
      </c>
      <c r="B98" s="850"/>
      <c r="C98" s="163">
        <v>329</v>
      </c>
      <c r="D98" s="38">
        <f t="shared" si="8"/>
        <v>41822</v>
      </c>
      <c r="E98" s="39">
        <f t="shared" si="15"/>
        <v>41825</v>
      </c>
      <c r="F98" s="104">
        <f t="shared" si="16"/>
        <v>41831</v>
      </c>
      <c r="G98" s="104">
        <f t="shared" si="17"/>
        <v>41837</v>
      </c>
      <c r="H98" s="104">
        <f t="shared" si="18"/>
        <v>41839</v>
      </c>
      <c r="I98" s="104">
        <f t="shared" si="19"/>
        <v>41841</v>
      </c>
    </row>
    <row r="99" spans="1:9" s="10" customFormat="1" ht="25.5" hidden="1" customHeight="1">
      <c r="A99" s="849" t="s">
        <v>400</v>
      </c>
      <c r="B99" s="850"/>
      <c r="C99" s="163">
        <v>330</v>
      </c>
      <c r="D99" s="38">
        <f t="shared" si="8"/>
        <v>41829</v>
      </c>
      <c r="E99" s="39">
        <f t="shared" si="15"/>
        <v>41832</v>
      </c>
      <c r="F99" s="104">
        <f t="shared" si="16"/>
        <v>41838</v>
      </c>
      <c r="G99" s="104">
        <f t="shared" si="17"/>
        <v>41844</v>
      </c>
      <c r="H99" s="104">
        <f t="shared" si="18"/>
        <v>41846</v>
      </c>
      <c r="I99" s="104">
        <f t="shared" si="19"/>
        <v>41848</v>
      </c>
    </row>
    <row r="100" spans="1:9" s="10" customFormat="1" ht="25.5" hidden="1" customHeight="1">
      <c r="A100" s="849" t="s">
        <v>405</v>
      </c>
      <c r="B100" s="850"/>
      <c r="C100" s="163">
        <v>4</v>
      </c>
      <c r="D100" s="38">
        <f t="shared" si="8"/>
        <v>41836</v>
      </c>
      <c r="E100" s="39">
        <f t="shared" si="15"/>
        <v>41839</v>
      </c>
      <c r="F100" s="104">
        <f t="shared" si="16"/>
        <v>41845</v>
      </c>
      <c r="G100" s="104">
        <f t="shared" si="17"/>
        <v>41851</v>
      </c>
      <c r="H100" s="104">
        <f t="shared" si="18"/>
        <v>41853</v>
      </c>
      <c r="I100" s="104">
        <f t="shared" si="19"/>
        <v>41855</v>
      </c>
    </row>
    <row r="101" spans="1:9" s="10" customFormat="1" ht="25.5" hidden="1" customHeight="1">
      <c r="A101" s="849" t="s">
        <v>398</v>
      </c>
      <c r="B101" s="850"/>
      <c r="C101" s="163">
        <v>1417</v>
      </c>
      <c r="D101" s="38">
        <f t="shared" si="8"/>
        <v>41843</v>
      </c>
      <c r="E101" s="39">
        <f t="shared" si="15"/>
        <v>41846</v>
      </c>
      <c r="F101" s="104">
        <f t="shared" si="16"/>
        <v>41852</v>
      </c>
      <c r="G101" s="104">
        <f t="shared" si="17"/>
        <v>41858</v>
      </c>
      <c r="H101" s="104">
        <f t="shared" si="18"/>
        <v>41860</v>
      </c>
      <c r="I101" s="104">
        <f t="shared" si="19"/>
        <v>41862</v>
      </c>
    </row>
    <row r="102" spans="1:9" s="10" customFormat="1" ht="25.5" hidden="1" customHeight="1">
      <c r="A102" s="849" t="s">
        <v>399</v>
      </c>
      <c r="B102" s="850"/>
      <c r="C102" s="163">
        <f>C98+1</f>
        <v>330</v>
      </c>
      <c r="D102" s="38">
        <f t="shared" si="8"/>
        <v>41850</v>
      </c>
      <c r="E102" s="39">
        <f>D102+3</f>
        <v>41853</v>
      </c>
      <c r="F102" s="104">
        <f>D102+9</f>
        <v>41859</v>
      </c>
      <c r="G102" s="104">
        <f>D102+22</f>
        <v>41872</v>
      </c>
      <c r="H102" s="170" t="s">
        <v>36</v>
      </c>
      <c r="I102" s="170" t="s">
        <v>36</v>
      </c>
    </row>
    <row r="103" spans="1:9" s="10" customFormat="1" ht="25.5" hidden="1" customHeight="1">
      <c r="A103" s="849" t="s">
        <v>400</v>
      </c>
      <c r="B103" s="850"/>
      <c r="C103" s="163">
        <f>C99+1</f>
        <v>331</v>
      </c>
      <c r="D103" s="38">
        <f t="shared" si="8"/>
        <v>41857</v>
      </c>
      <c r="E103" s="39">
        <f>D103+3</f>
        <v>41860</v>
      </c>
      <c r="F103" s="170" t="s">
        <v>36</v>
      </c>
      <c r="G103" s="104">
        <f>D103+22</f>
        <v>41879</v>
      </c>
      <c r="H103" s="170" t="s">
        <v>36</v>
      </c>
      <c r="I103" s="170" t="s">
        <v>36</v>
      </c>
    </row>
    <row r="105" spans="1:9" ht="15.75">
      <c r="A105" s="99" t="s">
        <v>96</v>
      </c>
    </row>
    <row r="106" spans="1:9" ht="15.75">
      <c r="A106" s="52" t="s">
        <v>117</v>
      </c>
    </row>
    <row r="107" spans="1:9" ht="15.75">
      <c r="A107" s="100" t="s">
        <v>139</v>
      </c>
      <c r="B107" s="100"/>
    </row>
    <row r="108" spans="1:9" ht="15.75">
      <c r="A108" s="100" t="s">
        <v>430</v>
      </c>
      <c r="B108" s="100" t="s">
        <v>436</v>
      </c>
    </row>
    <row r="109" spans="1:9" ht="15.75">
      <c r="A109" s="100" t="s">
        <v>192</v>
      </c>
      <c r="B109" s="100" t="s">
        <v>435</v>
      </c>
    </row>
    <row r="110" spans="1:9" ht="15.75">
      <c r="A110" s="100" t="s">
        <v>194</v>
      </c>
      <c r="B110" s="100" t="s">
        <v>437</v>
      </c>
    </row>
    <row r="111" spans="1:9" ht="15">
      <c r="A111" s="54" t="s">
        <v>425</v>
      </c>
      <c r="B111" s="1"/>
      <c r="C111" s="2"/>
      <c r="D111" s="3" t="s">
        <v>438</v>
      </c>
      <c r="E111" s="3"/>
      <c r="F111" s="3"/>
      <c r="G111" s="4"/>
      <c r="H111" s="4"/>
    </row>
    <row r="112" spans="1:9" ht="30">
      <c r="A112" s="851" t="s">
        <v>0</v>
      </c>
      <c r="B112" s="851"/>
      <c r="C112" s="851" t="s">
        <v>6</v>
      </c>
      <c r="D112" s="851" t="s">
        <v>396</v>
      </c>
      <c r="E112" s="49" t="s">
        <v>206</v>
      </c>
      <c r="F112" s="49" t="s">
        <v>428</v>
      </c>
      <c r="G112" s="49" t="s">
        <v>183</v>
      </c>
      <c r="H112" s="49" t="s">
        <v>185</v>
      </c>
    </row>
    <row r="113" spans="1:8" ht="15">
      <c r="A113" s="851"/>
      <c r="B113" s="851"/>
      <c r="C113" s="851"/>
      <c r="D113" s="851"/>
      <c r="E113" s="96" t="s">
        <v>168</v>
      </c>
      <c r="F113" s="96" t="s">
        <v>209</v>
      </c>
      <c r="G113" s="96" t="s">
        <v>168</v>
      </c>
      <c r="H113" s="96" t="s">
        <v>169</v>
      </c>
    </row>
    <row r="114" spans="1:8" ht="15">
      <c r="A114" s="851"/>
      <c r="B114" s="851"/>
      <c r="C114" s="851"/>
      <c r="D114" s="851"/>
      <c r="E114" s="50" t="s">
        <v>43</v>
      </c>
      <c r="F114" s="50" t="s">
        <v>187</v>
      </c>
      <c r="G114" s="50" t="s">
        <v>208</v>
      </c>
      <c r="H114" s="50" t="s">
        <v>429</v>
      </c>
    </row>
    <row r="115" spans="1:8" s="10" customFormat="1" ht="25.5" hidden="1" customHeight="1">
      <c r="A115" s="849" t="s">
        <v>426</v>
      </c>
      <c r="B115" s="850"/>
      <c r="C115" s="172">
        <v>1402</v>
      </c>
      <c r="D115" s="38">
        <v>41878</v>
      </c>
      <c r="E115" s="39">
        <f>D115+2</f>
        <v>41880</v>
      </c>
      <c r="F115" s="104">
        <f>D115+8</f>
        <v>41886</v>
      </c>
      <c r="G115" s="104">
        <f>D115+9</f>
        <v>41887</v>
      </c>
      <c r="H115" s="104">
        <f>D115+13</f>
        <v>41891</v>
      </c>
    </row>
    <row r="116" spans="1:8" s="10" customFormat="1" ht="25.5" hidden="1" customHeight="1">
      <c r="A116" s="849" t="s">
        <v>441</v>
      </c>
      <c r="B116" s="850"/>
      <c r="C116" s="172">
        <v>1402</v>
      </c>
      <c r="D116" s="38">
        <v>41892</v>
      </c>
      <c r="E116" s="39">
        <f t="shared" ref="E116:E124" si="20">D116+2</f>
        <v>41894</v>
      </c>
      <c r="F116" s="104">
        <f t="shared" ref="F116:F124" si="21">D116+8</f>
        <v>41900</v>
      </c>
      <c r="G116" s="104">
        <f t="shared" ref="G116:G124" si="22">D116+9</f>
        <v>41901</v>
      </c>
      <c r="H116" s="104">
        <f t="shared" ref="H116:H124" si="23">D116+13</f>
        <v>41905</v>
      </c>
    </row>
    <row r="117" spans="1:8" s="10" customFormat="1" ht="25.5" hidden="1" customHeight="1">
      <c r="A117" s="849" t="s">
        <v>427</v>
      </c>
      <c r="B117" s="850"/>
      <c r="C117" s="163">
        <v>1420</v>
      </c>
      <c r="D117" s="38">
        <f>D116+7</f>
        <v>41899</v>
      </c>
      <c r="E117" s="39">
        <f t="shared" si="20"/>
        <v>41901</v>
      </c>
      <c r="F117" s="104">
        <f t="shared" si="21"/>
        <v>41907</v>
      </c>
      <c r="G117" s="104">
        <f t="shared" si="22"/>
        <v>41908</v>
      </c>
      <c r="H117" s="104">
        <f t="shared" si="23"/>
        <v>41912</v>
      </c>
    </row>
    <row r="118" spans="1:8" s="10" customFormat="1" ht="25.5" hidden="1" customHeight="1">
      <c r="A118" s="849" t="s">
        <v>399</v>
      </c>
      <c r="B118" s="850"/>
      <c r="C118" s="163">
        <v>331</v>
      </c>
      <c r="D118" s="38">
        <f t="shared" si="8"/>
        <v>41906</v>
      </c>
      <c r="E118" s="39">
        <f t="shared" si="20"/>
        <v>41908</v>
      </c>
      <c r="F118" s="104">
        <f t="shared" si="21"/>
        <v>41914</v>
      </c>
      <c r="G118" s="104">
        <f t="shared" si="22"/>
        <v>41915</v>
      </c>
      <c r="H118" s="104">
        <f t="shared" si="23"/>
        <v>41919</v>
      </c>
    </row>
    <row r="119" spans="1:8" s="10" customFormat="1" ht="25.5" hidden="1" customHeight="1">
      <c r="A119" s="849" t="s">
        <v>400</v>
      </c>
      <c r="B119" s="850"/>
      <c r="C119" s="163">
        <v>332</v>
      </c>
      <c r="D119" s="38">
        <f t="shared" si="8"/>
        <v>41913</v>
      </c>
      <c r="E119" s="39">
        <f t="shared" si="20"/>
        <v>41915</v>
      </c>
      <c r="F119" s="104">
        <f t="shared" si="21"/>
        <v>41921</v>
      </c>
      <c r="G119" s="104">
        <f t="shared" si="22"/>
        <v>41922</v>
      </c>
      <c r="H119" s="104">
        <f t="shared" si="23"/>
        <v>41926</v>
      </c>
    </row>
    <row r="120" spans="1:8" s="10" customFormat="1" ht="25.5" hidden="1" customHeight="1">
      <c r="A120" s="849" t="s">
        <v>426</v>
      </c>
      <c r="B120" s="850"/>
      <c r="C120" s="172">
        <f>C115+2</f>
        <v>1404</v>
      </c>
      <c r="D120" s="38">
        <f t="shared" si="8"/>
        <v>41920</v>
      </c>
      <c r="E120" s="39">
        <f t="shared" si="20"/>
        <v>41922</v>
      </c>
      <c r="F120" s="104">
        <f t="shared" si="21"/>
        <v>41928</v>
      </c>
      <c r="G120" s="104">
        <f t="shared" si="22"/>
        <v>41929</v>
      </c>
      <c r="H120" s="104">
        <f t="shared" si="23"/>
        <v>41933</v>
      </c>
    </row>
    <row r="121" spans="1:8" s="10" customFormat="1" ht="25.5" hidden="1" customHeight="1">
      <c r="A121" s="849" t="s">
        <v>449</v>
      </c>
      <c r="B121" s="850"/>
      <c r="C121" s="172">
        <f>C116+2</f>
        <v>1404</v>
      </c>
      <c r="D121" s="38">
        <f t="shared" si="8"/>
        <v>41927</v>
      </c>
      <c r="E121" s="39">
        <f t="shared" si="20"/>
        <v>41929</v>
      </c>
      <c r="F121" s="104">
        <f t="shared" si="21"/>
        <v>41935</v>
      </c>
      <c r="G121" s="104">
        <f t="shared" si="22"/>
        <v>41936</v>
      </c>
      <c r="H121" s="104">
        <f t="shared" si="23"/>
        <v>41940</v>
      </c>
    </row>
    <row r="122" spans="1:8" s="10" customFormat="1" ht="25.5" hidden="1" customHeight="1">
      <c r="A122" s="849" t="s">
        <v>427</v>
      </c>
      <c r="B122" s="850"/>
      <c r="C122" s="163" t="s">
        <v>442</v>
      </c>
      <c r="D122" s="38">
        <f t="shared" si="8"/>
        <v>41934</v>
      </c>
      <c r="E122" s="39">
        <f t="shared" si="20"/>
        <v>41936</v>
      </c>
      <c r="F122" s="104">
        <f t="shared" si="21"/>
        <v>41942</v>
      </c>
      <c r="G122" s="104">
        <f t="shared" si="22"/>
        <v>41943</v>
      </c>
      <c r="H122" s="104">
        <f t="shared" si="23"/>
        <v>41947</v>
      </c>
    </row>
    <row r="123" spans="1:8" s="10" customFormat="1" ht="25.5" hidden="1" customHeight="1">
      <c r="A123" s="849" t="s">
        <v>399</v>
      </c>
      <c r="B123" s="850"/>
      <c r="C123" s="163">
        <f>C118+1</f>
        <v>332</v>
      </c>
      <c r="D123" s="38">
        <f t="shared" si="8"/>
        <v>41941</v>
      </c>
      <c r="E123" s="39">
        <f t="shared" si="20"/>
        <v>41943</v>
      </c>
      <c r="F123" s="104">
        <f t="shared" si="21"/>
        <v>41949</v>
      </c>
      <c r="G123" s="104">
        <f t="shared" si="22"/>
        <v>41950</v>
      </c>
      <c r="H123" s="104">
        <f t="shared" si="23"/>
        <v>41954</v>
      </c>
    </row>
    <row r="124" spans="1:8" s="10" customFormat="1" ht="25.5" customHeight="1">
      <c r="A124" s="849" t="s">
        <v>400</v>
      </c>
      <c r="B124" s="850"/>
      <c r="C124" s="172" t="s">
        <v>446</v>
      </c>
      <c r="D124" s="38">
        <f t="shared" si="8"/>
        <v>41948</v>
      </c>
      <c r="E124" s="39">
        <f t="shared" si="20"/>
        <v>41950</v>
      </c>
      <c r="F124" s="104">
        <f t="shared" si="21"/>
        <v>41956</v>
      </c>
      <c r="G124" s="104">
        <f t="shared" si="22"/>
        <v>41957</v>
      </c>
      <c r="H124" s="104">
        <f t="shared" si="23"/>
        <v>41961</v>
      </c>
    </row>
    <row r="125" spans="1:8" s="10" customFormat="1" ht="25.5" customHeight="1">
      <c r="A125" s="849" t="s">
        <v>426</v>
      </c>
      <c r="B125" s="850"/>
      <c r="C125" s="172">
        <v>1406</v>
      </c>
      <c r="D125" s="38">
        <f t="shared" si="8"/>
        <v>41955</v>
      </c>
      <c r="E125" s="39">
        <f t="shared" ref="E125:E134" si="24">D125+2</f>
        <v>41957</v>
      </c>
      <c r="F125" s="104">
        <f t="shared" ref="F125:F134" si="25">D125+8</f>
        <v>41963</v>
      </c>
      <c r="G125" s="104">
        <f t="shared" ref="G125:G134" si="26">D125+9</f>
        <v>41964</v>
      </c>
      <c r="H125" s="104">
        <f t="shared" ref="H125:H134" si="27">D125+13</f>
        <v>41968</v>
      </c>
    </row>
    <row r="126" spans="1:8" s="10" customFormat="1" ht="25.5" customHeight="1">
      <c r="A126" s="849" t="s">
        <v>441</v>
      </c>
      <c r="B126" s="850"/>
      <c r="C126" s="172">
        <v>1406</v>
      </c>
      <c r="D126" s="38">
        <f t="shared" si="8"/>
        <v>41962</v>
      </c>
      <c r="E126" s="39">
        <f t="shared" si="24"/>
        <v>41964</v>
      </c>
      <c r="F126" s="104">
        <f t="shared" si="25"/>
        <v>41970</v>
      </c>
      <c r="G126" s="104">
        <f t="shared" si="26"/>
        <v>41971</v>
      </c>
      <c r="H126" s="104">
        <f t="shared" si="27"/>
        <v>41975</v>
      </c>
    </row>
    <row r="127" spans="1:8" s="10" customFormat="1" ht="25.5" customHeight="1">
      <c r="A127" s="852" t="s">
        <v>468</v>
      </c>
      <c r="B127" s="853"/>
      <c r="C127" s="178" t="s">
        <v>454</v>
      </c>
      <c r="D127" s="174">
        <f t="shared" si="8"/>
        <v>41969</v>
      </c>
      <c r="E127" s="173">
        <f t="shared" si="24"/>
        <v>41971</v>
      </c>
      <c r="F127" s="169" t="s">
        <v>36</v>
      </c>
      <c r="G127" s="169">
        <f t="shared" si="26"/>
        <v>41978</v>
      </c>
      <c r="H127" s="169">
        <f t="shared" si="27"/>
        <v>41982</v>
      </c>
    </row>
    <row r="128" spans="1:8" s="10" customFormat="1" ht="25.5" customHeight="1">
      <c r="A128" s="852" t="s">
        <v>468</v>
      </c>
      <c r="B128" s="853"/>
      <c r="C128" s="178" t="s">
        <v>454</v>
      </c>
      <c r="D128" s="174">
        <f t="shared" si="8"/>
        <v>41976</v>
      </c>
      <c r="E128" s="173">
        <f t="shared" si="24"/>
        <v>41978</v>
      </c>
      <c r="F128" s="169" t="s">
        <v>36</v>
      </c>
      <c r="G128" s="169">
        <f t="shared" si="26"/>
        <v>41985</v>
      </c>
      <c r="H128" s="169">
        <f t="shared" si="27"/>
        <v>41989</v>
      </c>
    </row>
    <row r="129" spans="1:9" s="10" customFormat="1" ht="25.5" customHeight="1">
      <c r="A129" s="849" t="s">
        <v>399</v>
      </c>
      <c r="B129" s="850"/>
      <c r="C129" s="172" t="s">
        <v>446</v>
      </c>
      <c r="D129" s="38">
        <f t="shared" si="8"/>
        <v>41983</v>
      </c>
      <c r="E129" s="39">
        <f t="shared" si="24"/>
        <v>41985</v>
      </c>
      <c r="F129" s="104">
        <f t="shared" si="25"/>
        <v>41991</v>
      </c>
      <c r="G129" s="104">
        <f t="shared" si="26"/>
        <v>41992</v>
      </c>
      <c r="H129" s="104">
        <f t="shared" si="27"/>
        <v>41996</v>
      </c>
    </row>
    <row r="130" spans="1:9" s="10" customFormat="1" ht="25.5" customHeight="1">
      <c r="A130" s="849" t="s">
        <v>400</v>
      </c>
      <c r="B130" s="850"/>
      <c r="C130" s="172" t="s">
        <v>470</v>
      </c>
      <c r="D130" s="38">
        <f t="shared" si="8"/>
        <v>41990</v>
      </c>
      <c r="E130" s="39">
        <f t="shared" si="24"/>
        <v>41992</v>
      </c>
      <c r="F130" s="104">
        <f t="shared" si="25"/>
        <v>41998</v>
      </c>
      <c r="G130" s="104">
        <f t="shared" si="26"/>
        <v>41999</v>
      </c>
      <c r="H130" s="104">
        <f t="shared" si="27"/>
        <v>42003</v>
      </c>
    </row>
    <row r="131" spans="1:9" s="10" customFormat="1" ht="25.5" hidden="1" customHeight="1">
      <c r="A131" s="854" t="s">
        <v>426</v>
      </c>
      <c r="B131" s="855"/>
      <c r="C131" s="179">
        <v>1408</v>
      </c>
      <c r="D131" s="89">
        <f>D130+7</f>
        <v>41997</v>
      </c>
      <c r="E131" s="90">
        <f t="shared" si="24"/>
        <v>41999</v>
      </c>
      <c r="F131" s="180">
        <f t="shared" si="25"/>
        <v>42005</v>
      </c>
      <c r="G131" s="180">
        <f t="shared" si="26"/>
        <v>42006</v>
      </c>
      <c r="H131" s="180">
        <f t="shared" si="27"/>
        <v>42010</v>
      </c>
    </row>
    <row r="132" spans="1:9" s="10" customFormat="1" ht="25.5" hidden="1" customHeight="1">
      <c r="A132" s="854" t="s">
        <v>441</v>
      </c>
      <c r="B132" s="855"/>
      <c r="C132" s="179">
        <v>1408</v>
      </c>
      <c r="D132" s="89">
        <f>D131+7</f>
        <v>42004</v>
      </c>
      <c r="E132" s="90">
        <f t="shared" si="24"/>
        <v>42006</v>
      </c>
      <c r="F132" s="180">
        <f t="shared" si="25"/>
        <v>42012</v>
      </c>
      <c r="G132" s="180">
        <f t="shared" si="26"/>
        <v>42013</v>
      </c>
      <c r="H132" s="180">
        <f t="shared" si="27"/>
        <v>42017</v>
      </c>
    </row>
    <row r="133" spans="1:9" s="10" customFormat="1" ht="25.5" hidden="1" customHeight="1">
      <c r="A133" s="854" t="s">
        <v>468</v>
      </c>
      <c r="B133" s="855"/>
      <c r="C133" s="179" t="s">
        <v>447</v>
      </c>
      <c r="D133" s="89">
        <f>D132+7</f>
        <v>42011</v>
      </c>
      <c r="E133" s="90">
        <f t="shared" si="24"/>
        <v>42013</v>
      </c>
      <c r="F133" s="180">
        <f t="shared" si="25"/>
        <v>42019</v>
      </c>
      <c r="G133" s="180">
        <f t="shared" si="26"/>
        <v>42020</v>
      </c>
      <c r="H133" s="180">
        <f t="shared" si="27"/>
        <v>42024</v>
      </c>
    </row>
    <row r="134" spans="1:9" s="10" customFormat="1" ht="25.5" hidden="1" customHeight="1">
      <c r="A134" s="854" t="s">
        <v>399</v>
      </c>
      <c r="B134" s="855"/>
      <c r="C134" s="179" t="s">
        <v>470</v>
      </c>
      <c r="D134" s="89">
        <f>D133+7</f>
        <v>42018</v>
      </c>
      <c r="E134" s="90">
        <f t="shared" si="24"/>
        <v>42020</v>
      </c>
      <c r="F134" s="180">
        <f t="shared" si="25"/>
        <v>42026</v>
      </c>
      <c r="G134" s="180">
        <f t="shared" si="26"/>
        <v>42027</v>
      </c>
      <c r="H134" s="180">
        <f t="shared" si="27"/>
        <v>42031</v>
      </c>
    </row>
    <row r="135" spans="1:9" ht="15">
      <c r="A135" s="7" t="s">
        <v>7</v>
      </c>
    </row>
    <row r="137" spans="1:9" s="10" customFormat="1" ht="15.75">
      <c r="A137" s="844" t="s">
        <v>431</v>
      </c>
      <c r="B137" s="845"/>
      <c r="C137" s="845"/>
      <c r="D137" s="845"/>
      <c r="E137" s="845"/>
      <c r="F137" s="845"/>
      <c r="G137" s="845"/>
      <c r="H137" s="845"/>
      <c r="I137" s="846"/>
    </row>
    <row r="138" spans="1:9" s="10" customFormat="1" ht="18.75">
      <c r="A138" s="64" t="s">
        <v>433</v>
      </c>
      <c r="B138" s="65"/>
      <c r="C138" s="65"/>
      <c r="D138" s="65"/>
      <c r="E138" s="65"/>
      <c r="F138" s="65"/>
      <c r="G138" s="65"/>
      <c r="H138" s="65"/>
      <c r="I138" s="58"/>
    </row>
    <row r="139" spans="1:9" s="10" customFormat="1" ht="18.75">
      <c r="A139" s="847" t="s">
        <v>432</v>
      </c>
      <c r="B139" s="848"/>
      <c r="C139" s="848"/>
      <c r="D139" s="848"/>
      <c r="E139" s="848"/>
      <c r="F139" s="848"/>
      <c r="G139" s="848"/>
      <c r="H139" s="161"/>
      <c r="I139" s="59"/>
    </row>
    <row r="143" spans="1:9" s="66" customFormat="1" ht="16.5">
      <c r="A143" s="69" t="s">
        <v>158</v>
      </c>
      <c r="B143" s="69"/>
      <c r="C143" s="68"/>
      <c r="D143" s="68"/>
      <c r="E143" s="68"/>
      <c r="F143" s="68"/>
      <c r="G143" s="68"/>
      <c r="H143" s="68"/>
      <c r="I143" s="68"/>
    </row>
    <row r="144" spans="1:9" s="66" customFormat="1" ht="16.5">
      <c r="A144" s="69"/>
      <c r="B144" s="69" t="s">
        <v>159</v>
      </c>
      <c r="C144" s="68"/>
      <c r="D144" s="68"/>
      <c r="E144" s="68"/>
      <c r="F144" s="68"/>
      <c r="G144" s="68"/>
      <c r="H144" s="68"/>
      <c r="I144" s="68"/>
    </row>
    <row r="145" spans="1:9" s="66" customFormat="1" ht="16.5">
      <c r="A145" s="69"/>
      <c r="B145" s="69"/>
      <c r="C145" s="69" t="s">
        <v>175</v>
      </c>
      <c r="D145" s="68"/>
      <c r="E145" s="68"/>
      <c r="F145" s="68"/>
      <c r="G145" s="68"/>
      <c r="H145" s="68"/>
      <c r="I145" s="68"/>
    </row>
    <row r="146" spans="1:9" s="66" customFormat="1" ht="16.5">
      <c r="A146" s="69" t="s">
        <v>156</v>
      </c>
      <c r="B146" s="69"/>
    </row>
    <row r="147" spans="1:9" s="66" customFormat="1" ht="16.5">
      <c r="A147" s="69"/>
      <c r="B147" s="69" t="s">
        <v>155</v>
      </c>
    </row>
    <row r="148" spans="1:9" s="66" customFormat="1" ht="16.5">
      <c r="A148" s="69" t="s">
        <v>157</v>
      </c>
      <c r="B148" s="69"/>
      <c r="C148" s="68"/>
      <c r="D148" s="68"/>
      <c r="E148" s="68"/>
      <c r="F148" s="68"/>
      <c r="G148" s="68"/>
      <c r="H148" s="68"/>
      <c r="I148" s="68"/>
    </row>
    <row r="149" spans="1:9" s="66" customFormat="1" ht="16.5">
      <c r="A149" s="69"/>
      <c r="B149" s="69" t="s">
        <v>160</v>
      </c>
      <c r="C149" s="67"/>
      <c r="D149" s="67"/>
      <c r="E149" s="67"/>
      <c r="F149" s="67"/>
      <c r="G149" s="67"/>
      <c r="H149" s="67"/>
      <c r="I149" s="67"/>
    </row>
    <row r="150" spans="1:9" s="66" customFormat="1" ht="16.5">
      <c r="A150" s="69" t="s">
        <v>154</v>
      </c>
      <c r="B150" s="69"/>
    </row>
    <row r="151" spans="1:9" s="66" customFormat="1" ht="16.5">
      <c r="A151" s="69" t="s">
        <v>153</v>
      </c>
      <c r="B151" s="69"/>
    </row>
    <row r="152" spans="1:9" s="66" customFormat="1" ht="16.5">
      <c r="A152" s="69" t="s">
        <v>176</v>
      </c>
    </row>
    <row r="153" spans="1:9" ht="14.25">
      <c r="A153" s="5"/>
      <c r="B153" s="6"/>
      <c r="C153" s="6"/>
      <c r="D153" s="6"/>
      <c r="E153" s="6"/>
      <c r="F153" s="6"/>
      <c r="G153" s="6"/>
      <c r="H153" s="6"/>
      <c r="I153" s="6"/>
    </row>
    <row r="154" spans="1:9" ht="14.25">
      <c r="A154" s="5"/>
    </row>
  </sheetData>
  <sheetProtection password="C7EB" sheet="1"/>
  <mergeCells count="117">
    <mergeCell ref="A21:B21"/>
    <mergeCell ref="G21:I21"/>
    <mergeCell ref="A22:B22"/>
    <mergeCell ref="A23:B23"/>
    <mergeCell ref="A24:B24"/>
    <mergeCell ref="A25:B25"/>
    <mergeCell ref="A14:B15"/>
    <mergeCell ref="C14:C15"/>
    <mergeCell ref="D14:D15"/>
    <mergeCell ref="A16:B16"/>
    <mergeCell ref="A17:B17"/>
    <mergeCell ref="A18:B18"/>
    <mergeCell ref="A19:B19"/>
    <mergeCell ref="A20:B20"/>
    <mergeCell ref="A26:B26"/>
    <mergeCell ref="A27:B27"/>
    <mergeCell ref="A28:B28"/>
    <mergeCell ref="A29:B29"/>
    <mergeCell ref="A42:B42"/>
    <mergeCell ref="A43:B43"/>
    <mergeCell ref="A37:B37"/>
    <mergeCell ref="A38:B38"/>
    <mergeCell ref="A35:B35"/>
    <mergeCell ref="A36:B36"/>
    <mergeCell ref="A39:B39"/>
    <mergeCell ref="A40:B40"/>
    <mergeCell ref="A41:B41"/>
    <mergeCell ref="A30:B30"/>
    <mergeCell ref="A31:B31"/>
    <mergeCell ref="A32:B32"/>
    <mergeCell ref="A33:B33"/>
    <mergeCell ref="A34:B34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A47:B47"/>
    <mergeCell ref="A48:B48"/>
    <mergeCell ref="A49:B49"/>
    <mergeCell ref="A62:B62"/>
    <mergeCell ref="A63:B63"/>
    <mergeCell ref="A64:B64"/>
    <mergeCell ref="A65:B65"/>
    <mergeCell ref="A66:B66"/>
    <mergeCell ref="A67:B67"/>
    <mergeCell ref="A56:B56"/>
    <mergeCell ref="A57:B57"/>
    <mergeCell ref="A58:B58"/>
    <mergeCell ref="A59:B59"/>
    <mergeCell ref="A60:B60"/>
    <mergeCell ref="A61:B61"/>
    <mergeCell ref="A68:B68"/>
    <mergeCell ref="A69:B69"/>
    <mergeCell ref="A70:B70"/>
    <mergeCell ref="A71:B71"/>
    <mergeCell ref="C81:C83"/>
    <mergeCell ref="D81:D83"/>
    <mergeCell ref="A72:B72"/>
    <mergeCell ref="A73:B73"/>
    <mergeCell ref="A74:B74"/>
    <mergeCell ref="A75:B75"/>
    <mergeCell ref="A78:B78"/>
    <mergeCell ref="A79:B79"/>
    <mergeCell ref="A80:B80"/>
    <mergeCell ref="A81:B83"/>
    <mergeCell ref="A85:B85"/>
    <mergeCell ref="A86:B86"/>
    <mergeCell ref="A87:B87"/>
    <mergeCell ref="A76:B76"/>
    <mergeCell ref="A77:B77"/>
    <mergeCell ref="A84:B84"/>
    <mergeCell ref="A88:B88"/>
    <mergeCell ref="A89:B89"/>
    <mergeCell ref="A90:B90"/>
    <mergeCell ref="A91:B91"/>
    <mergeCell ref="A96:B96"/>
    <mergeCell ref="A97:B97"/>
    <mergeCell ref="A118:B118"/>
    <mergeCell ref="A98:B98"/>
    <mergeCell ref="A95:B95"/>
    <mergeCell ref="A92:B92"/>
    <mergeCell ref="A93:B93"/>
    <mergeCell ref="A94:B94"/>
    <mergeCell ref="A99:B99"/>
    <mergeCell ref="A100:B100"/>
    <mergeCell ref="A101:B101"/>
    <mergeCell ref="A103:B103"/>
    <mergeCell ref="A115:B115"/>
    <mergeCell ref="A112:B114"/>
    <mergeCell ref="A102:B102"/>
    <mergeCell ref="A137:I137"/>
    <mergeCell ref="A139:G139"/>
    <mergeCell ref="A116:B116"/>
    <mergeCell ref="A122:B122"/>
    <mergeCell ref="A123:B123"/>
    <mergeCell ref="A124:B124"/>
    <mergeCell ref="C112:C114"/>
    <mergeCell ref="D112:D114"/>
    <mergeCell ref="A119:B119"/>
    <mergeCell ref="A120:B120"/>
    <mergeCell ref="A121:B121"/>
    <mergeCell ref="A117:B117"/>
    <mergeCell ref="A125:B125"/>
    <mergeCell ref="A126:B126"/>
    <mergeCell ref="A127:B127"/>
    <mergeCell ref="A134:B134"/>
    <mergeCell ref="A128:B128"/>
    <mergeCell ref="A129:B129"/>
    <mergeCell ref="A130:B130"/>
    <mergeCell ref="A131:B131"/>
    <mergeCell ref="A132:B132"/>
    <mergeCell ref="A133:B133"/>
  </mergeCells>
  <pageMargins left="0.21" right="0.2" top="0.2" bottom="0.2" header="0.2" footer="0.2"/>
  <pageSetup scale="6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zoomScaleNormal="100" workbookViewId="0">
      <selection activeCell="J24" sqref="J24"/>
    </sheetView>
  </sheetViews>
  <sheetFormatPr defaultRowHeight="12.75"/>
  <cols>
    <col min="1" max="1" width="21.42578125" style="115" customWidth="1"/>
    <col min="2" max="2" width="8.42578125" style="115" customWidth="1"/>
    <col min="3" max="3" width="21.42578125" style="115" customWidth="1"/>
    <col min="4" max="4" width="30.85546875" style="115" customWidth="1"/>
    <col min="5" max="5" width="11.7109375" style="115" customWidth="1"/>
    <col min="6" max="6" width="9.140625" style="115"/>
    <col min="7" max="7" width="18" style="115" customWidth="1"/>
    <col min="8" max="8" width="9.140625" style="115"/>
    <col min="9" max="9" width="14.5703125" style="115" customWidth="1"/>
    <col min="10" max="10" width="23" style="115" customWidth="1"/>
    <col min="11" max="16384" width="9.140625" style="115"/>
  </cols>
  <sheetData>
    <row r="1" spans="1:5" ht="19.5">
      <c r="C1" s="366" t="s">
        <v>895</v>
      </c>
    </row>
    <row r="2" spans="1:5">
      <c r="C2" s="467" t="s">
        <v>1094</v>
      </c>
    </row>
    <row r="3" spans="1:5" ht="14.25">
      <c r="C3" s="367" t="s">
        <v>788</v>
      </c>
    </row>
    <row r="6" spans="1:5" ht="20.25">
      <c r="A6" s="442" t="s">
        <v>748</v>
      </c>
      <c r="B6" s="438"/>
      <c r="C6" s="439"/>
      <c r="D6" s="438"/>
    </row>
    <row r="7" spans="1:5" ht="15.75">
      <c r="A7" s="737" t="s">
        <v>792</v>
      </c>
      <c r="B7" s="737" t="s">
        <v>793</v>
      </c>
      <c r="C7" s="737" t="s">
        <v>816</v>
      </c>
      <c r="D7" s="737" t="s">
        <v>815</v>
      </c>
    </row>
    <row r="8" spans="1:5">
      <c r="A8" s="873" t="s">
        <v>802</v>
      </c>
      <c r="B8" s="874"/>
      <c r="C8" s="874"/>
      <c r="D8" s="874"/>
    </row>
    <row r="9" spans="1:5" ht="15.75">
      <c r="A9" s="377" t="s">
        <v>796</v>
      </c>
      <c r="B9" s="810">
        <v>108</v>
      </c>
      <c r="C9" s="377" t="s">
        <v>794</v>
      </c>
      <c r="D9" s="440" t="s">
        <v>795</v>
      </c>
    </row>
    <row r="10" spans="1:5" ht="15.75">
      <c r="A10" s="377" t="s">
        <v>813</v>
      </c>
      <c r="B10" s="810">
        <v>112</v>
      </c>
      <c r="C10" s="377" t="s">
        <v>812</v>
      </c>
      <c r="D10" s="440" t="s">
        <v>878</v>
      </c>
    </row>
    <row r="11" spans="1:5" ht="15.75">
      <c r="A11" s="377" t="s">
        <v>797</v>
      </c>
      <c r="B11" s="810">
        <v>109</v>
      </c>
      <c r="C11" s="377" t="s">
        <v>798</v>
      </c>
      <c r="D11" s="440" t="s">
        <v>799</v>
      </c>
    </row>
    <row r="12" spans="1:5" ht="15.75">
      <c r="A12" s="377" t="s">
        <v>800</v>
      </c>
      <c r="B12" s="810">
        <v>117</v>
      </c>
      <c r="C12" s="377" t="s">
        <v>803</v>
      </c>
      <c r="D12" s="440" t="s">
        <v>799</v>
      </c>
      <c r="E12" s="438"/>
    </row>
    <row r="13" spans="1:5" ht="15.75">
      <c r="A13" s="793" t="s">
        <v>1253</v>
      </c>
      <c r="B13" s="811">
        <v>149</v>
      </c>
      <c r="C13" s="794" t="s">
        <v>1254</v>
      </c>
      <c r="D13" s="795" t="s">
        <v>1255</v>
      </c>
      <c r="E13" s="796" t="s">
        <v>1256</v>
      </c>
    </row>
    <row r="14" spans="1:5">
      <c r="A14" s="873" t="s">
        <v>801</v>
      </c>
      <c r="B14" s="874"/>
      <c r="C14" s="874"/>
      <c r="D14" s="874"/>
    </row>
    <row r="15" spans="1:5" ht="15.75">
      <c r="A15" s="377" t="s">
        <v>806</v>
      </c>
      <c r="B15" s="810">
        <v>115</v>
      </c>
      <c r="C15" s="377" t="s">
        <v>808</v>
      </c>
      <c r="D15" s="440" t="s">
        <v>809</v>
      </c>
    </row>
    <row r="16" spans="1:5" ht="15.75">
      <c r="A16" s="377" t="s">
        <v>1009</v>
      </c>
      <c r="B16" s="810">
        <v>181</v>
      </c>
      <c r="C16" s="655" t="s">
        <v>1010</v>
      </c>
      <c r="D16" s="440" t="s">
        <v>810</v>
      </c>
    </row>
    <row r="17" spans="1:5" ht="15.75">
      <c r="A17" s="377" t="s">
        <v>1011</v>
      </c>
      <c r="B17" s="810">
        <v>155</v>
      </c>
      <c r="C17" s="655" t="s">
        <v>1012</v>
      </c>
      <c r="D17" s="440" t="s">
        <v>810</v>
      </c>
    </row>
    <row r="18" spans="1:5" ht="15.75">
      <c r="A18" s="377" t="s">
        <v>1280</v>
      </c>
      <c r="B18" s="810">
        <v>156</v>
      </c>
      <c r="C18" s="377" t="s">
        <v>1281</v>
      </c>
      <c r="D18" s="440" t="s">
        <v>810</v>
      </c>
      <c r="E18" s="441"/>
    </row>
    <row r="19" spans="1:5" ht="15.75">
      <c r="A19" s="377" t="s">
        <v>805</v>
      </c>
      <c r="B19" s="811">
        <v>144</v>
      </c>
      <c r="C19" s="377" t="s">
        <v>807</v>
      </c>
      <c r="D19" s="440" t="s">
        <v>809</v>
      </c>
      <c r="E19" s="441"/>
    </row>
    <row r="20" spans="1:5">
      <c r="A20" s="873" t="s">
        <v>811</v>
      </c>
      <c r="B20" s="874"/>
      <c r="C20" s="874"/>
      <c r="D20" s="874"/>
      <c r="E20" s="441"/>
    </row>
    <row r="21" spans="1:5" ht="15.75">
      <c r="A21" s="377" t="s">
        <v>814</v>
      </c>
      <c r="B21" s="810">
        <v>154</v>
      </c>
      <c r="C21" s="377" t="s">
        <v>817</v>
      </c>
      <c r="D21" s="440" t="s">
        <v>810</v>
      </c>
      <c r="E21" s="441"/>
    </row>
    <row r="22" spans="1:5" ht="15.75">
      <c r="A22" s="377" t="s">
        <v>1276</v>
      </c>
      <c r="B22" s="810">
        <v>137</v>
      </c>
      <c r="C22" s="377" t="s">
        <v>1277</v>
      </c>
      <c r="D22" s="440" t="s">
        <v>809</v>
      </c>
      <c r="E22" s="441"/>
    </row>
    <row r="23" spans="1:5" ht="15.75">
      <c r="A23" s="377" t="s">
        <v>892</v>
      </c>
      <c r="B23" s="810">
        <v>158</v>
      </c>
      <c r="C23" s="377" t="s">
        <v>893</v>
      </c>
      <c r="D23" s="440" t="s">
        <v>810</v>
      </c>
      <c r="E23" s="441"/>
    </row>
    <row r="24" spans="1:5" ht="15.75">
      <c r="A24" s="377" t="s">
        <v>1013</v>
      </c>
      <c r="B24" s="810">
        <v>156</v>
      </c>
      <c r="C24" s="377" t="s">
        <v>804</v>
      </c>
      <c r="D24" s="440" t="s">
        <v>809</v>
      </c>
      <c r="E24" s="441"/>
    </row>
    <row r="25" spans="1:5" ht="15.75">
      <c r="A25" s="377" t="s">
        <v>1278</v>
      </c>
      <c r="B25" s="811">
        <v>177</v>
      </c>
      <c r="C25" s="377" t="s">
        <v>1279</v>
      </c>
      <c r="D25" s="440" t="s">
        <v>809</v>
      </c>
      <c r="E25" s="441"/>
    </row>
    <row r="26" spans="1:5" ht="15.75">
      <c r="A26" s="377" t="s">
        <v>1137</v>
      </c>
      <c r="B26" s="810">
        <v>114</v>
      </c>
      <c r="C26" s="377" t="s">
        <v>1136</v>
      </c>
      <c r="D26" s="440" t="s">
        <v>809</v>
      </c>
      <c r="E26" s="441"/>
    </row>
    <row r="27" spans="1:5" ht="16.5" customHeight="1">
      <c r="A27" s="875" t="s">
        <v>1049</v>
      </c>
      <c r="B27" s="876"/>
      <c r="C27" s="876"/>
      <c r="D27" s="876"/>
    </row>
    <row r="28" spans="1:5" ht="15.75">
      <c r="A28" s="377" t="s">
        <v>1050</v>
      </c>
      <c r="B28" s="443"/>
      <c r="C28" s="377" t="s">
        <v>1051</v>
      </c>
      <c r="D28" s="440" t="s">
        <v>1052</v>
      </c>
    </row>
    <row r="29" spans="1:5" ht="15.75">
      <c r="A29" s="377" t="s">
        <v>890</v>
      </c>
      <c r="B29" s="377"/>
      <c r="C29" s="377" t="s">
        <v>891</v>
      </c>
      <c r="D29" s="440" t="s">
        <v>1053</v>
      </c>
    </row>
  </sheetData>
  <sheetProtection formatCells="0" formatColumns="0" formatRows="0" insertColumns="0" insertRows="0" insertHyperlinks="0" deleteColumns="0" deleteRows="0" pivotTables="0"/>
  <mergeCells count="4">
    <mergeCell ref="A8:D8"/>
    <mergeCell ref="A14:D14"/>
    <mergeCell ref="A20:D20"/>
    <mergeCell ref="A27:D27"/>
  </mergeCells>
  <hyperlinks>
    <hyperlink ref="D9" r:id="rId1"/>
    <hyperlink ref="D11" r:id="rId2"/>
    <hyperlink ref="D12" r:id="rId3"/>
    <hyperlink ref="D19" r:id="rId4"/>
    <hyperlink ref="D16" r:id="rId5"/>
    <hyperlink ref="D10" r:id="rId6"/>
    <hyperlink ref="D15" r:id="rId7"/>
    <hyperlink ref="D18" r:id="rId8"/>
    <hyperlink ref="D21" r:id="rId9"/>
    <hyperlink ref="D17" r:id="rId10"/>
    <hyperlink ref="D28" r:id="rId11"/>
    <hyperlink ref="D29" r:id="rId12"/>
    <hyperlink ref="D22" r:id="rId13"/>
    <hyperlink ref="D23" r:id="rId14"/>
    <hyperlink ref="D24" r:id="rId15"/>
    <hyperlink ref="D25" r:id="rId16"/>
    <hyperlink ref="D26" r:id="rId17"/>
    <hyperlink ref="D13" r:id="rId18"/>
  </hyperlinks>
  <pageMargins left="0.7" right="0.7" top="0.75" bottom="0.75" header="0.3" footer="0.3"/>
  <pageSetup orientation="portrait" r:id="rId19"/>
  <drawing r:id="rId2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1:D84"/>
  <sheetViews>
    <sheetView topLeftCell="A57" workbookViewId="0">
      <selection activeCell="D66" sqref="D66"/>
    </sheetView>
  </sheetViews>
  <sheetFormatPr defaultRowHeight="12.75"/>
  <cols>
    <col min="2" max="2" width="12.28515625" customWidth="1"/>
    <col min="4" max="4" width="58.5703125" customWidth="1"/>
  </cols>
  <sheetData>
    <row r="1" spans="2:4" ht="19.5">
      <c r="D1" s="366" t="s">
        <v>895</v>
      </c>
    </row>
    <row r="2" spans="2:4">
      <c r="D2" s="467" t="s">
        <v>889</v>
      </c>
    </row>
    <row r="3" spans="2:4" ht="14.25">
      <c r="D3" s="367" t="s">
        <v>788</v>
      </c>
    </row>
    <row r="5" spans="2:4" ht="13.5" thickBot="1">
      <c r="B5" s="461" t="s">
        <v>831</v>
      </c>
      <c r="C5" s="461"/>
      <c r="D5" s="462"/>
    </row>
    <row r="6" spans="2:4" ht="13.5" thickTop="1">
      <c r="B6" s="463" t="s">
        <v>827</v>
      </c>
      <c r="C6" s="879" t="s">
        <v>828</v>
      </c>
      <c r="D6" s="880"/>
    </row>
    <row r="7" spans="2:4" ht="13.5" thickBot="1">
      <c r="B7" s="464" t="s">
        <v>863</v>
      </c>
      <c r="C7" s="877" t="s">
        <v>832</v>
      </c>
      <c r="D7" s="878"/>
    </row>
    <row r="8" spans="2:4">
      <c r="B8" s="477" t="s">
        <v>101</v>
      </c>
      <c r="C8" s="465"/>
      <c r="D8" s="469" t="s">
        <v>781</v>
      </c>
    </row>
    <row r="9" spans="2:4">
      <c r="B9" s="477" t="s">
        <v>201</v>
      </c>
      <c r="C9" s="465"/>
      <c r="D9" s="475" t="s">
        <v>780</v>
      </c>
    </row>
    <row r="10" spans="2:4" ht="13.5" thickBot="1">
      <c r="B10" s="478" t="s">
        <v>102</v>
      </c>
      <c r="C10" s="466"/>
      <c r="D10" s="472" t="s">
        <v>782</v>
      </c>
    </row>
    <row r="11" spans="2:4" ht="13.5" thickTop="1"/>
    <row r="13" spans="2:4" ht="13.5" thickBot="1">
      <c r="B13" s="461" t="s">
        <v>834</v>
      </c>
      <c r="C13" s="461"/>
      <c r="D13" s="462"/>
    </row>
    <row r="14" spans="2:4" ht="13.5" thickTop="1">
      <c r="B14" s="463" t="s">
        <v>827</v>
      </c>
      <c r="C14" s="879" t="s">
        <v>828</v>
      </c>
      <c r="D14" s="880"/>
    </row>
    <row r="15" spans="2:4" ht="13.5" thickBot="1">
      <c r="B15" s="464" t="s">
        <v>136</v>
      </c>
      <c r="C15" s="877" t="s">
        <v>833</v>
      </c>
      <c r="D15" s="878"/>
    </row>
    <row r="16" spans="2:4">
      <c r="B16" s="477" t="s">
        <v>137</v>
      </c>
      <c r="C16" s="465"/>
      <c r="D16" s="469" t="s">
        <v>835</v>
      </c>
    </row>
    <row r="17" spans="2:4">
      <c r="B17" s="477" t="s">
        <v>3</v>
      </c>
      <c r="C17" s="465"/>
      <c r="D17" s="470" t="s">
        <v>836</v>
      </c>
    </row>
    <row r="18" spans="2:4">
      <c r="B18" s="476" t="s">
        <v>123</v>
      </c>
      <c r="C18" s="468"/>
      <c r="D18" s="473" t="s">
        <v>783</v>
      </c>
    </row>
    <row r="19" spans="2:4" ht="13.5" thickBot="1">
      <c r="B19" s="478" t="s">
        <v>103</v>
      </c>
      <c r="C19" s="466"/>
      <c r="D19" s="474" t="s">
        <v>837</v>
      </c>
    </row>
    <row r="20" spans="2:4" ht="13.5" thickTop="1"/>
    <row r="22" spans="2:4" ht="13.5" thickBot="1">
      <c r="B22" s="461" t="s">
        <v>858</v>
      </c>
      <c r="C22" s="461"/>
      <c r="D22" s="462"/>
    </row>
    <row r="23" spans="2:4" ht="13.5" thickTop="1">
      <c r="B23" s="463" t="s">
        <v>827</v>
      </c>
      <c r="C23" s="879" t="s">
        <v>828</v>
      </c>
      <c r="D23" s="880"/>
    </row>
    <row r="24" spans="2:4" ht="13.5" thickBot="1">
      <c r="B24" s="464" t="s">
        <v>136</v>
      </c>
      <c r="C24" s="877" t="s">
        <v>833</v>
      </c>
      <c r="D24" s="878"/>
    </row>
    <row r="25" spans="2:4">
      <c r="B25" s="477" t="s">
        <v>100</v>
      </c>
      <c r="C25" s="465" t="s">
        <v>839</v>
      </c>
      <c r="D25" s="469" t="s">
        <v>838</v>
      </c>
    </row>
    <row r="26" spans="2:4">
      <c r="B26" s="477" t="s">
        <v>118</v>
      </c>
      <c r="C26" s="465" t="s">
        <v>841</v>
      </c>
      <c r="D26" s="470" t="s">
        <v>840</v>
      </c>
    </row>
    <row r="27" spans="2:4">
      <c r="B27" s="476" t="s">
        <v>745</v>
      </c>
      <c r="C27" s="468"/>
      <c r="D27" s="471" t="s">
        <v>842</v>
      </c>
    </row>
    <row r="28" spans="2:4">
      <c r="B28" s="476" t="s">
        <v>137</v>
      </c>
      <c r="C28" s="468"/>
      <c r="D28" s="471" t="s">
        <v>843</v>
      </c>
    </row>
    <row r="29" spans="2:4">
      <c r="B29" s="476" t="s">
        <v>3</v>
      </c>
      <c r="C29" s="468"/>
      <c r="D29" s="471" t="s">
        <v>844</v>
      </c>
    </row>
    <row r="30" spans="2:4" ht="13.5" thickBot="1">
      <c r="B30" s="478" t="s">
        <v>423</v>
      </c>
      <c r="C30" s="466"/>
      <c r="D30" s="474" t="s">
        <v>845</v>
      </c>
    </row>
    <row r="31" spans="2:4" ht="13.5" thickTop="1"/>
    <row r="33" spans="2:4" ht="13.5" thickBot="1">
      <c r="B33" s="461" t="s">
        <v>851</v>
      </c>
      <c r="C33" s="461"/>
      <c r="D33" s="462"/>
    </row>
    <row r="34" spans="2:4" ht="13.5" thickTop="1">
      <c r="B34" s="463" t="s">
        <v>827</v>
      </c>
      <c r="C34" s="879" t="s">
        <v>828</v>
      </c>
      <c r="D34" s="880"/>
    </row>
    <row r="35" spans="2:4" ht="13.5" thickBot="1">
      <c r="B35" s="464" t="s">
        <v>136</v>
      </c>
      <c r="C35" s="877" t="s">
        <v>833</v>
      </c>
      <c r="D35" s="878"/>
    </row>
    <row r="36" spans="2:4">
      <c r="B36" s="477" t="s">
        <v>100</v>
      </c>
      <c r="C36" s="465" t="s">
        <v>847</v>
      </c>
      <c r="D36" s="469" t="s">
        <v>846</v>
      </c>
    </row>
    <row r="37" spans="2:4">
      <c r="B37" s="477" t="s">
        <v>118</v>
      </c>
      <c r="C37" s="465" t="s">
        <v>829</v>
      </c>
      <c r="D37" s="470" t="s">
        <v>830</v>
      </c>
    </row>
    <row r="38" spans="2:4">
      <c r="B38" s="476" t="s">
        <v>103</v>
      </c>
      <c r="C38" s="468"/>
      <c r="D38" s="471" t="s">
        <v>848</v>
      </c>
    </row>
    <row r="39" spans="2:4">
      <c r="B39" s="476" t="s">
        <v>101</v>
      </c>
      <c r="C39" s="468"/>
      <c r="D39" s="471" t="s">
        <v>849</v>
      </c>
    </row>
    <row r="40" spans="2:4" ht="13.5" thickBot="1">
      <c r="B40" s="478" t="s">
        <v>102</v>
      </c>
      <c r="C40" s="466"/>
      <c r="D40" s="474" t="s">
        <v>850</v>
      </c>
    </row>
    <row r="41" spans="2:4" ht="13.5" thickTop="1"/>
    <row r="43" spans="2:4" ht="13.5" thickBot="1">
      <c r="B43" s="461" t="s">
        <v>852</v>
      </c>
      <c r="C43" s="461"/>
      <c r="D43" s="462"/>
    </row>
    <row r="44" spans="2:4" ht="13.5" thickTop="1">
      <c r="B44" s="463" t="s">
        <v>827</v>
      </c>
      <c r="C44" s="879" t="s">
        <v>828</v>
      </c>
      <c r="D44" s="880"/>
    </row>
    <row r="45" spans="2:4" ht="13.5" thickBot="1">
      <c r="B45" s="464" t="s">
        <v>136</v>
      </c>
      <c r="C45" s="877" t="s">
        <v>833</v>
      </c>
      <c r="D45" s="878"/>
    </row>
    <row r="46" spans="2:4">
      <c r="B46" s="477" t="s">
        <v>184</v>
      </c>
      <c r="C46" s="465"/>
      <c r="D46" s="479" t="s">
        <v>853</v>
      </c>
    </row>
    <row r="47" spans="2:4">
      <c r="B47" s="477" t="s">
        <v>103</v>
      </c>
      <c r="C47" s="465"/>
      <c r="D47" s="475" t="s">
        <v>854</v>
      </c>
    </row>
    <row r="48" spans="2:4">
      <c r="B48" s="476" t="s">
        <v>101</v>
      </c>
      <c r="C48" s="468"/>
      <c r="D48" s="473" t="s">
        <v>855</v>
      </c>
    </row>
    <row r="49" spans="2:4">
      <c r="B49" s="476" t="s">
        <v>633</v>
      </c>
      <c r="C49" s="468"/>
      <c r="D49" s="473" t="s">
        <v>856</v>
      </c>
    </row>
    <row r="50" spans="2:4" ht="13.5" thickBot="1">
      <c r="B50" s="478" t="s">
        <v>102</v>
      </c>
      <c r="C50" s="466"/>
      <c r="D50" s="480" t="s">
        <v>857</v>
      </c>
    </row>
    <row r="51" spans="2:4" ht="13.5" thickTop="1"/>
    <row r="53" spans="2:4" ht="13.5" thickBot="1">
      <c r="B53" s="461" t="s">
        <v>860</v>
      </c>
      <c r="C53" s="461"/>
      <c r="D53" s="462"/>
    </row>
    <row r="54" spans="2:4" ht="13.5" thickTop="1">
      <c r="B54" s="463" t="s">
        <v>827</v>
      </c>
      <c r="C54" s="879" t="s">
        <v>828</v>
      </c>
      <c r="D54" s="880"/>
    </row>
    <row r="55" spans="2:4" ht="13.5" thickBot="1">
      <c r="B55" s="464" t="s">
        <v>136</v>
      </c>
      <c r="C55" s="877" t="s">
        <v>833</v>
      </c>
      <c r="D55" s="878"/>
    </row>
    <row r="56" spans="2:4">
      <c r="B56" s="477" t="s">
        <v>118</v>
      </c>
      <c r="C56" s="465" t="s">
        <v>859</v>
      </c>
      <c r="D56" s="479" t="s">
        <v>422</v>
      </c>
    </row>
    <row r="57" spans="2:4">
      <c r="B57" s="477" t="s">
        <v>423</v>
      </c>
      <c r="C57" s="465" t="s">
        <v>861</v>
      </c>
      <c r="D57" s="470" t="s">
        <v>439</v>
      </c>
    </row>
    <row r="58" spans="2:4" ht="13.5" thickBot="1">
      <c r="B58" s="478" t="s">
        <v>424</v>
      </c>
      <c r="C58" s="466"/>
      <c r="D58" s="480" t="s">
        <v>862</v>
      </c>
    </row>
    <row r="59" spans="2:4" ht="13.5" thickTop="1"/>
    <row r="61" spans="2:4" ht="13.5" thickBot="1">
      <c r="B61" s="461" t="s">
        <v>864</v>
      </c>
      <c r="C61" s="461"/>
      <c r="D61" s="462"/>
    </row>
    <row r="62" spans="2:4" ht="13.5" thickTop="1">
      <c r="B62" s="463" t="s">
        <v>827</v>
      </c>
      <c r="C62" s="879" t="s">
        <v>828</v>
      </c>
      <c r="D62" s="880"/>
    </row>
    <row r="63" spans="2:4" ht="13.5" thickBot="1">
      <c r="B63" s="464" t="s">
        <v>136</v>
      </c>
      <c r="C63" s="877" t="s">
        <v>833</v>
      </c>
      <c r="D63" s="878"/>
    </row>
    <row r="64" spans="2:4">
      <c r="B64" s="477" t="s">
        <v>150</v>
      </c>
      <c r="C64" s="465" t="s">
        <v>868</v>
      </c>
      <c r="D64" s="479" t="s">
        <v>865</v>
      </c>
    </row>
    <row r="65" spans="2:4">
      <c r="B65" s="477" t="s">
        <v>778</v>
      </c>
      <c r="C65" s="465" t="s">
        <v>867</v>
      </c>
      <c r="D65" s="475" t="s">
        <v>866</v>
      </c>
    </row>
    <row r="66" spans="2:4">
      <c r="B66" s="476" t="s">
        <v>779</v>
      </c>
      <c r="C66" s="468" t="s">
        <v>870</v>
      </c>
      <c r="D66" s="473" t="s">
        <v>869</v>
      </c>
    </row>
    <row r="67" spans="2:4" ht="13.5" thickBot="1">
      <c r="B67" s="478" t="s">
        <v>576</v>
      </c>
      <c r="C67" s="466"/>
      <c r="D67" s="474" t="s">
        <v>497</v>
      </c>
    </row>
    <row r="68" spans="2:4" ht="13.5" thickTop="1"/>
    <row r="70" spans="2:4" ht="13.5" thickBot="1">
      <c r="B70" s="461" t="s">
        <v>880</v>
      </c>
      <c r="C70" s="461"/>
      <c r="D70" s="462"/>
    </row>
    <row r="71" spans="2:4" ht="13.5" thickTop="1">
      <c r="B71" s="463" t="s">
        <v>827</v>
      </c>
      <c r="C71" s="879" t="s">
        <v>828</v>
      </c>
      <c r="D71" s="880"/>
    </row>
    <row r="72" spans="2:4" ht="13.5" thickBot="1">
      <c r="B72" s="464" t="s">
        <v>136</v>
      </c>
      <c r="C72" s="877" t="s">
        <v>833</v>
      </c>
      <c r="D72" s="878"/>
    </row>
    <row r="73" spans="2:4">
      <c r="B73" s="477" t="s">
        <v>575</v>
      </c>
      <c r="C73" s="465"/>
      <c r="D73" s="469" t="s">
        <v>872</v>
      </c>
    </row>
    <row r="74" spans="2:4">
      <c r="B74" s="477" t="s">
        <v>205</v>
      </c>
      <c r="C74" s="465"/>
      <c r="D74" s="470" t="s">
        <v>711</v>
      </c>
    </row>
    <row r="75" spans="2:4" ht="13.5" thickBot="1">
      <c r="B75" s="478" t="s">
        <v>206</v>
      </c>
      <c r="C75" s="468" t="s">
        <v>876</v>
      </c>
      <c r="D75" s="473" t="s">
        <v>873</v>
      </c>
    </row>
    <row r="76" spans="2:4" ht="14.25" thickTop="1" thickBot="1">
      <c r="B76" s="478" t="s">
        <v>206</v>
      </c>
      <c r="C76" s="466"/>
      <c r="D76" s="481" t="s">
        <v>871</v>
      </c>
    </row>
    <row r="77" spans="2:4" ht="13.5" thickTop="1"/>
    <row r="79" spans="2:4" ht="13.5" thickBot="1">
      <c r="B79" s="461" t="s">
        <v>881</v>
      </c>
      <c r="C79" s="461"/>
      <c r="D79" s="462"/>
    </row>
    <row r="80" spans="2:4" ht="13.5" thickTop="1">
      <c r="B80" s="463" t="s">
        <v>827</v>
      </c>
      <c r="C80" s="879" t="s">
        <v>828</v>
      </c>
      <c r="D80" s="880"/>
    </row>
    <row r="81" spans="2:4" ht="13.5" thickBot="1">
      <c r="B81" s="464" t="s">
        <v>136</v>
      </c>
      <c r="C81" s="877" t="s">
        <v>833</v>
      </c>
      <c r="D81" s="878"/>
    </row>
    <row r="82" spans="2:4">
      <c r="B82" s="477" t="s">
        <v>205</v>
      </c>
      <c r="C82" s="465"/>
      <c r="D82" s="469" t="s">
        <v>874</v>
      </c>
    </row>
    <row r="83" spans="2:4" ht="13.5" thickBot="1">
      <c r="B83" s="478" t="s">
        <v>206</v>
      </c>
      <c r="C83" s="466" t="s">
        <v>876</v>
      </c>
      <c r="D83" s="480" t="s">
        <v>875</v>
      </c>
    </row>
    <row r="84" spans="2:4" ht="13.5" thickTop="1"/>
  </sheetData>
  <sheetProtection formatCells="0" formatColumns="0" formatRows="0" insertColumns="0" insertRows="0" insertHyperlinks="0" deleteColumns="0" deleteRows="0" pivotTables="0"/>
  <mergeCells count="18">
    <mergeCell ref="C80:D80"/>
    <mergeCell ref="C35:D35"/>
    <mergeCell ref="C44:D44"/>
    <mergeCell ref="C81:D81"/>
    <mergeCell ref="C54:D54"/>
    <mergeCell ref="C55:D55"/>
    <mergeCell ref="C62:D62"/>
    <mergeCell ref="C45:D45"/>
    <mergeCell ref="C72:D72"/>
    <mergeCell ref="C24:D24"/>
    <mergeCell ref="C34:D34"/>
    <mergeCell ref="C63:D63"/>
    <mergeCell ref="C71:D71"/>
    <mergeCell ref="C6:D6"/>
    <mergeCell ref="C7:D7"/>
    <mergeCell ref="C14:D14"/>
    <mergeCell ref="C15:D15"/>
    <mergeCell ref="C23:D2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37"/>
  <sheetViews>
    <sheetView zoomScale="85" zoomScaleNormal="85" workbookViewId="0">
      <pane ySplit="3" topLeftCell="A4" activePane="bottomLeft" state="frozen"/>
      <selection pane="bottomLeft" activeCell="D15" sqref="D15"/>
    </sheetView>
  </sheetViews>
  <sheetFormatPr defaultRowHeight="15"/>
  <cols>
    <col min="1" max="1" width="20.5703125" style="131" customWidth="1"/>
    <col min="2" max="2" width="7.140625" style="131" bestFit="1" customWidth="1"/>
    <col min="3" max="4" width="57.85546875" style="131" customWidth="1"/>
    <col min="5" max="9" width="4.7109375" style="131" customWidth="1"/>
    <col min="10" max="10" width="3.85546875" style="131" bestFit="1" customWidth="1"/>
    <col min="11" max="11" width="4.28515625" style="131" bestFit="1" customWidth="1"/>
    <col min="12" max="12" width="13" style="131" bestFit="1" customWidth="1"/>
    <col min="13" max="16384" width="9.140625" style="131"/>
  </cols>
  <sheetData>
    <row r="1" spans="1:14" ht="21" customHeight="1">
      <c r="A1" s="130" t="s">
        <v>234</v>
      </c>
      <c r="L1" s="131" t="s">
        <v>235</v>
      </c>
    </row>
    <row r="2" spans="1:14" ht="27" customHeight="1">
      <c r="A2" s="892" t="s">
        <v>236</v>
      </c>
      <c r="B2" s="893"/>
      <c r="C2" s="900" t="s">
        <v>237</v>
      </c>
      <c r="D2" s="881" t="s">
        <v>238</v>
      </c>
      <c r="E2" s="882" t="s">
        <v>239</v>
      </c>
      <c r="F2" s="882"/>
      <c r="G2" s="882"/>
      <c r="H2" s="882"/>
      <c r="I2" s="882"/>
      <c r="J2" s="882"/>
      <c r="K2" s="902"/>
      <c r="L2" s="881" t="s">
        <v>240</v>
      </c>
      <c r="M2" s="881" t="s">
        <v>241</v>
      </c>
      <c r="N2" s="881" t="s">
        <v>242</v>
      </c>
    </row>
    <row r="3" spans="1:14">
      <c r="A3" s="894"/>
      <c r="B3" s="895"/>
      <c r="C3" s="901"/>
      <c r="D3" s="881"/>
      <c r="E3" s="132" t="s">
        <v>233</v>
      </c>
      <c r="F3" s="132" t="s">
        <v>243</v>
      </c>
      <c r="G3" s="132" t="s">
        <v>244</v>
      </c>
      <c r="H3" s="132" t="s">
        <v>245</v>
      </c>
      <c r="I3" s="132" t="s">
        <v>246</v>
      </c>
      <c r="J3" s="132" t="s">
        <v>247</v>
      </c>
      <c r="K3" s="132" t="s">
        <v>248</v>
      </c>
      <c r="L3" s="882"/>
      <c r="M3" s="882"/>
      <c r="N3" s="881"/>
    </row>
    <row r="4" spans="1:14" s="138" customFormat="1" ht="25.5">
      <c r="A4" s="133" t="s">
        <v>249</v>
      </c>
      <c r="B4" s="134" t="s">
        <v>250</v>
      </c>
      <c r="C4" s="135" t="s">
        <v>251</v>
      </c>
      <c r="D4" s="135" t="s">
        <v>252</v>
      </c>
      <c r="E4" s="136"/>
      <c r="F4" s="136"/>
      <c r="G4" s="136" t="s">
        <v>253</v>
      </c>
      <c r="H4" s="136"/>
      <c r="I4" s="136"/>
      <c r="J4" s="136" t="s">
        <v>253</v>
      </c>
      <c r="K4" s="136"/>
      <c r="L4" s="134">
        <v>2</v>
      </c>
      <c r="M4" s="137" t="s">
        <v>254</v>
      </c>
      <c r="N4" s="134" t="s">
        <v>255</v>
      </c>
    </row>
    <row r="5" spans="1:14" ht="25.5">
      <c r="A5" s="139" t="s">
        <v>256</v>
      </c>
      <c r="B5" s="140" t="s">
        <v>257</v>
      </c>
      <c r="C5" s="141" t="s">
        <v>258</v>
      </c>
      <c r="D5" s="141" t="s">
        <v>259</v>
      </c>
      <c r="E5" s="142" t="s">
        <v>253</v>
      </c>
      <c r="F5" s="142" t="s">
        <v>253</v>
      </c>
      <c r="G5" s="142" t="s">
        <v>253</v>
      </c>
      <c r="H5" s="142" t="s">
        <v>253</v>
      </c>
      <c r="I5" s="142" t="s">
        <v>253</v>
      </c>
      <c r="J5" s="142"/>
      <c r="K5" s="142"/>
      <c r="L5" s="140">
        <v>5</v>
      </c>
      <c r="M5" s="143" t="s">
        <v>260</v>
      </c>
      <c r="N5" s="134" t="s">
        <v>255</v>
      </c>
    </row>
    <row r="6" spans="1:14" ht="25.5">
      <c r="A6" s="139" t="s">
        <v>261</v>
      </c>
      <c r="B6" s="140" t="s">
        <v>262</v>
      </c>
      <c r="C6" s="141" t="s">
        <v>263</v>
      </c>
      <c r="D6" s="141" t="s">
        <v>264</v>
      </c>
      <c r="E6" s="142" t="s">
        <v>253</v>
      </c>
      <c r="F6" s="142" t="s">
        <v>253</v>
      </c>
      <c r="G6" s="142" t="s">
        <v>253</v>
      </c>
      <c r="H6" s="142" t="s">
        <v>253</v>
      </c>
      <c r="I6" s="142" t="s">
        <v>253</v>
      </c>
      <c r="J6" s="142"/>
      <c r="K6" s="142"/>
      <c r="L6" s="140">
        <v>5</v>
      </c>
      <c r="M6" s="140" t="s">
        <v>260</v>
      </c>
      <c r="N6" s="134" t="s">
        <v>255</v>
      </c>
    </row>
    <row r="7" spans="1:14" ht="25.5">
      <c r="A7" s="139" t="s">
        <v>265</v>
      </c>
      <c r="B7" s="140" t="s">
        <v>266</v>
      </c>
      <c r="C7" s="141" t="s">
        <v>267</v>
      </c>
      <c r="D7" s="141" t="s">
        <v>268</v>
      </c>
      <c r="E7" s="142"/>
      <c r="F7" s="142"/>
      <c r="G7" s="142" t="s">
        <v>253</v>
      </c>
      <c r="H7" s="142"/>
      <c r="I7" s="142" t="s">
        <v>253</v>
      </c>
      <c r="J7" s="142"/>
      <c r="K7" s="142"/>
      <c r="L7" s="140">
        <v>2</v>
      </c>
      <c r="M7" s="140" t="s">
        <v>260</v>
      </c>
      <c r="N7" s="134" t="s">
        <v>255</v>
      </c>
    </row>
    <row r="8" spans="1:14" ht="25.5">
      <c r="A8" s="139" t="s">
        <v>269</v>
      </c>
      <c r="B8" s="140" t="s">
        <v>270</v>
      </c>
      <c r="C8" s="141" t="s">
        <v>271</v>
      </c>
      <c r="D8" s="141" t="s">
        <v>272</v>
      </c>
      <c r="E8" s="142"/>
      <c r="F8" s="142" t="s">
        <v>253</v>
      </c>
      <c r="G8" s="142"/>
      <c r="H8" s="142" t="s">
        <v>253</v>
      </c>
      <c r="I8" s="142" t="s">
        <v>253</v>
      </c>
      <c r="J8" s="142"/>
      <c r="K8" s="142"/>
      <c r="L8" s="140">
        <v>3</v>
      </c>
      <c r="M8" s="140" t="s">
        <v>260</v>
      </c>
      <c r="N8" s="134" t="s">
        <v>255</v>
      </c>
    </row>
    <row r="9" spans="1:14" ht="25.5">
      <c r="A9" s="139" t="s">
        <v>273</v>
      </c>
      <c r="B9" s="140" t="s">
        <v>274</v>
      </c>
      <c r="C9" s="141" t="s">
        <v>275</v>
      </c>
      <c r="D9" s="141" t="s">
        <v>276</v>
      </c>
      <c r="E9" s="142"/>
      <c r="F9" s="142" t="s">
        <v>253</v>
      </c>
      <c r="G9" s="142"/>
      <c r="H9" s="142" t="s">
        <v>253</v>
      </c>
      <c r="I9" s="142" t="s">
        <v>253</v>
      </c>
      <c r="J9" s="142" t="s">
        <v>253</v>
      </c>
      <c r="K9" s="142"/>
      <c r="L9" s="140">
        <v>4</v>
      </c>
      <c r="M9" s="140" t="s">
        <v>277</v>
      </c>
      <c r="N9" s="134" t="s">
        <v>255</v>
      </c>
    </row>
    <row r="10" spans="1:14" ht="25.5">
      <c r="A10" s="139" t="s">
        <v>278</v>
      </c>
      <c r="B10" s="140" t="s">
        <v>279</v>
      </c>
      <c r="C10" s="141" t="s">
        <v>280</v>
      </c>
      <c r="D10" s="141" t="s">
        <v>281</v>
      </c>
      <c r="E10" s="142"/>
      <c r="F10" s="142" t="s">
        <v>253</v>
      </c>
      <c r="G10" s="142" t="s">
        <v>253</v>
      </c>
      <c r="H10" s="142"/>
      <c r="I10" s="142" t="s">
        <v>253</v>
      </c>
      <c r="J10" s="142"/>
      <c r="K10" s="142"/>
      <c r="L10" s="140">
        <v>3</v>
      </c>
      <c r="M10" s="140" t="s">
        <v>260</v>
      </c>
      <c r="N10" s="134" t="s">
        <v>255</v>
      </c>
    </row>
    <row r="11" spans="1:14" ht="25.5">
      <c r="A11" s="139" t="s">
        <v>282</v>
      </c>
      <c r="B11" s="140" t="s">
        <v>283</v>
      </c>
      <c r="C11" s="141" t="s">
        <v>284</v>
      </c>
      <c r="D11" s="141" t="s">
        <v>285</v>
      </c>
      <c r="E11" s="142" t="s">
        <v>253</v>
      </c>
      <c r="F11" s="142" t="s">
        <v>253</v>
      </c>
      <c r="G11" s="142" t="s">
        <v>253</v>
      </c>
      <c r="H11" s="142" t="s">
        <v>253</v>
      </c>
      <c r="I11" s="142" t="s">
        <v>253</v>
      </c>
      <c r="J11" s="142"/>
      <c r="K11" s="142"/>
      <c r="L11" s="140">
        <v>5</v>
      </c>
      <c r="M11" s="140" t="s">
        <v>277</v>
      </c>
      <c r="N11" s="134" t="s">
        <v>255</v>
      </c>
    </row>
    <row r="12" spans="1:14" ht="25.5">
      <c r="A12" s="139" t="s">
        <v>286</v>
      </c>
      <c r="B12" s="140" t="s">
        <v>287</v>
      </c>
      <c r="C12" s="141" t="s">
        <v>288</v>
      </c>
      <c r="D12" s="141" t="s">
        <v>289</v>
      </c>
      <c r="E12" s="142" t="s">
        <v>253</v>
      </c>
      <c r="F12" s="142" t="s">
        <v>253</v>
      </c>
      <c r="G12" s="142" t="s">
        <v>253</v>
      </c>
      <c r="H12" s="142" t="s">
        <v>253</v>
      </c>
      <c r="I12" s="142" t="s">
        <v>253</v>
      </c>
      <c r="J12" s="142"/>
      <c r="K12" s="142"/>
      <c r="L12" s="140">
        <v>5</v>
      </c>
      <c r="M12" s="140" t="s">
        <v>277</v>
      </c>
      <c r="N12" s="134" t="s">
        <v>255</v>
      </c>
    </row>
    <row r="13" spans="1:14" s="138" customFormat="1" ht="25.5" hidden="1">
      <c r="A13" s="144" t="s">
        <v>290</v>
      </c>
      <c r="B13" s="144" t="s">
        <v>291</v>
      </c>
      <c r="C13" s="145" t="s">
        <v>292</v>
      </c>
      <c r="D13" s="145" t="s">
        <v>293</v>
      </c>
      <c r="E13" s="146"/>
      <c r="F13" s="146" t="s">
        <v>253</v>
      </c>
      <c r="G13" s="146"/>
      <c r="H13" s="146"/>
      <c r="I13" s="146" t="s">
        <v>253</v>
      </c>
      <c r="J13" s="146"/>
      <c r="K13" s="146"/>
      <c r="L13" s="144">
        <v>2</v>
      </c>
      <c r="M13" s="144" t="s">
        <v>294</v>
      </c>
      <c r="N13" s="144" t="s">
        <v>255</v>
      </c>
    </row>
    <row r="14" spans="1:14" ht="25.5">
      <c r="A14" s="133" t="s">
        <v>295</v>
      </c>
      <c r="B14" s="134" t="s">
        <v>296</v>
      </c>
      <c r="C14" s="135" t="s">
        <v>297</v>
      </c>
      <c r="D14" s="135" t="s">
        <v>298</v>
      </c>
      <c r="E14" s="136" t="s">
        <v>299</v>
      </c>
      <c r="F14" s="136"/>
      <c r="G14" s="136" t="s">
        <v>299</v>
      </c>
      <c r="H14" s="136"/>
      <c r="I14" s="136" t="s">
        <v>300</v>
      </c>
      <c r="J14" s="136"/>
      <c r="K14" s="136"/>
      <c r="L14" s="134">
        <v>3</v>
      </c>
      <c r="M14" s="134" t="s">
        <v>301</v>
      </c>
      <c r="N14" s="134" t="s">
        <v>302</v>
      </c>
    </row>
    <row r="15" spans="1:14" ht="25.5">
      <c r="A15" s="139" t="s">
        <v>303</v>
      </c>
      <c r="B15" s="140" t="s">
        <v>304</v>
      </c>
      <c r="C15" s="135" t="s">
        <v>305</v>
      </c>
      <c r="D15" s="135" t="s">
        <v>306</v>
      </c>
      <c r="E15" s="136" t="s">
        <v>300</v>
      </c>
      <c r="F15" s="136"/>
      <c r="G15" s="136" t="s">
        <v>307</v>
      </c>
      <c r="H15" s="136" t="s">
        <v>299</v>
      </c>
      <c r="I15" s="136"/>
      <c r="J15" s="136" t="s">
        <v>299</v>
      </c>
      <c r="K15" s="136"/>
      <c r="L15" s="134">
        <v>3</v>
      </c>
      <c r="M15" s="134">
        <v>4</v>
      </c>
      <c r="N15" s="134" t="s">
        <v>255</v>
      </c>
    </row>
    <row r="16" spans="1:14" ht="25.5">
      <c r="A16" s="139" t="s">
        <v>308</v>
      </c>
      <c r="B16" s="140" t="s">
        <v>309</v>
      </c>
      <c r="C16" s="135" t="s">
        <v>310</v>
      </c>
      <c r="D16" s="135" t="s">
        <v>311</v>
      </c>
      <c r="E16" s="136"/>
      <c r="F16" s="136"/>
      <c r="G16" s="136" t="s">
        <v>253</v>
      </c>
      <c r="H16" s="136"/>
      <c r="I16" s="136" t="s">
        <v>253</v>
      </c>
      <c r="J16" s="136"/>
      <c r="K16" s="136"/>
      <c r="L16" s="134">
        <v>2</v>
      </c>
      <c r="M16" s="134" t="s">
        <v>277</v>
      </c>
      <c r="N16" s="134" t="s">
        <v>255</v>
      </c>
    </row>
    <row r="17" spans="1:14" ht="25.5">
      <c r="A17" s="139" t="s">
        <v>312</v>
      </c>
      <c r="B17" s="140" t="s">
        <v>313</v>
      </c>
      <c r="C17" s="135" t="s">
        <v>314</v>
      </c>
      <c r="D17" s="135" t="s">
        <v>315</v>
      </c>
      <c r="E17" s="136"/>
      <c r="F17" s="136"/>
      <c r="G17" s="136" t="s">
        <v>253</v>
      </c>
      <c r="H17" s="136"/>
      <c r="I17" s="136" t="s">
        <v>253</v>
      </c>
      <c r="J17" s="136"/>
      <c r="K17" s="136"/>
      <c r="L17" s="134">
        <v>2</v>
      </c>
      <c r="M17" s="134" t="s">
        <v>277</v>
      </c>
      <c r="N17" s="134" t="s">
        <v>316</v>
      </c>
    </row>
    <row r="18" spans="1:14" ht="25.5">
      <c r="A18" s="139" t="s">
        <v>317</v>
      </c>
      <c r="B18" s="140" t="s">
        <v>318</v>
      </c>
      <c r="C18" s="135" t="s">
        <v>319</v>
      </c>
      <c r="D18" s="135" t="s">
        <v>320</v>
      </c>
      <c r="E18" s="136"/>
      <c r="F18" s="136"/>
      <c r="G18" s="136" t="s">
        <v>253</v>
      </c>
      <c r="H18" s="136"/>
      <c r="I18" s="136" t="s">
        <v>253</v>
      </c>
      <c r="J18" s="136"/>
      <c r="K18" s="136"/>
      <c r="L18" s="134">
        <v>2</v>
      </c>
      <c r="M18" s="134" t="s">
        <v>277</v>
      </c>
      <c r="N18" s="134" t="s">
        <v>316</v>
      </c>
    </row>
    <row r="19" spans="1:14" ht="25.5">
      <c r="A19" s="139" t="s">
        <v>321</v>
      </c>
      <c r="B19" s="140" t="s">
        <v>322</v>
      </c>
      <c r="C19" s="135" t="s">
        <v>323</v>
      </c>
      <c r="D19" s="135" t="s">
        <v>324</v>
      </c>
      <c r="E19" s="136"/>
      <c r="F19" s="136"/>
      <c r="G19" s="136" t="s">
        <v>253</v>
      </c>
      <c r="H19" s="136"/>
      <c r="I19" s="136"/>
      <c r="J19" s="136" t="s">
        <v>253</v>
      </c>
      <c r="K19" s="136"/>
      <c r="L19" s="134" t="s">
        <v>325</v>
      </c>
      <c r="M19" s="134">
        <v>4</v>
      </c>
      <c r="N19" s="134" t="s">
        <v>316</v>
      </c>
    </row>
    <row r="20" spans="1:14" ht="25.5">
      <c r="A20" s="139" t="s">
        <v>326</v>
      </c>
      <c r="B20" s="140" t="s">
        <v>327</v>
      </c>
      <c r="C20" s="135" t="s">
        <v>328</v>
      </c>
      <c r="D20" s="135" t="s">
        <v>329</v>
      </c>
      <c r="E20" s="136"/>
      <c r="F20" s="136"/>
      <c r="G20" s="136"/>
      <c r="H20" s="136"/>
      <c r="I20" s="136" t="s">
        <v>253</v>
      </c>
      <c r="J20" s="136"/>
      <c r="K20" s="136"/>
      <c r="L20" s="134">
        <v>1</v>
      </c>
      <c r="M20" s="134">
        <v>6</v>
      </c>
      <c r="N20" s="134" t="s">
        <v>330</v>
      </c>
    </row>
    <row r="21" spans="1:14" ht="25.5">
      <c r="A21" s="139" t="s">
        <v>331</v>
      </c>
      <c r="B21" s="140" t="s">
        <v>332</v>
      </c>
      <c r="C21" s="135" t="s">
        <v>333</v>
      </c>
      <c r="D21" s="135" t="s">
        <v>334</v>
      </c>
      <c r="E21" s="136"/>
      <c r="F21" s="136" t="s">
        <v>253</v>
      </c>
      <c r="G21" s="136" t="s">
        <v>253</v>
      </c>
      <c r="H21" s="136"/>
      <c r="I21" s="136"/>
      <c r="J21" s="136"/>
      <c r="K21" s="136"/>
      <c r="L21" s="134" t="s">
        <v>325</v>
      </c>
      <c r="M21" s="134" t="s">
        <v>335</v>
      </c>
      <c r="N21" s="134" t="s">
        <v>336</v>
      </c>
    </row>
    <row r="22" spans="1:14" ht="25.5">
      <c r="A22" s="139" t="s">
        <v>337</v>
      </c>
      <c r="B22" s="140" t="s">
        <v>338</v>
      </c>
      <c r="C22" s="135" t="s">
        <v>339</v>
      </c>
      <c r="D22" s="135" t="s">
        <v>340</v>
      </c>
      <c r="E22" s="136"/>
      <c r="F22" s="136"/>
      <c r="G22" s="136" t="s">
        <v>253</v>
      </c>
      <c r="H22" s="136" t="s">
        <v>253</v>
      </c>
      <c r="I22" s="136" t="s">
        <v>253</v>
      </c>
      <c r="J22" s="136" t="s">
        <v>253</v>
      </c>
      <c r="K22" s="136"/>
      <c r="L22" s="134" t="s">
        <v>341</v>
      </c>
      <c r="M22" s="134">
        <v>6</v>
      </c>
      <c r="N22" s="134" t="s">
        <v>342</v>
      </c>
    </row>
    <row r="23" spans="1:14" ht="25.5">
      <c r="A23" s="139" t="s">
        <v>343</v>
      </c>
      <c r="B23" s="140" t="s">
        <v>344</v>
      </c>
      <c r="C23" s="135" t="s">
        <v>345</v>
      </c>
      <c r="D23" s="135" t="s">
        <v>346</v>
      </c>
      <c r="E23" s="136"/>
      <c r="F23" s="136"/>
      <c r="G23" s="136"/>
      <c r="H23" s="136" t="s">
        <v>253</v>
      </c>
      <c r="I23" s="136" t="s">
        <v>253</v>
      </c>
      <c r="J23" s="136" t="s">
        <v>253</v>
      </c>
      <c r="K23" s="136" t="s">
        <v>253</v>
      </c>
      <c r="L23" s="134" t="s">
        <v>341</v>
      </c>
      <c r="M23" s="134" t="s">
        <v>347</v>
      </c>
      <c r="N23" s="134" t="s">
        <v>348</v>
      </c>
    </row>
    <row r="24" spans="1:14" ht="25.5">
      <c r="A24" s="139" t="s">
        <v>349</v>
      </c>
      <c r="B24" s="140" t="s">
        <v>350</v>
      </c>
      <c r="C24" s="135" t="s">
        <v>351</v>
      </c>
      <c r="D24" s="135" t="s">
        <v>352</v>
      </c>
      <c r="E24" s="136"/>
      <c r="F24" s="136"/>
      <c r="G24" s="136"/>
      <c r="H24" s="136" t="s">
        <v>253</v>
      </c>
      <c r="I24" s="136" t="s">
        <v>253</v>
      </c>
      <c r="J24" s="136" t="s">
        <v>253</v>
      </c>
      <c r="K24" s="136" t="s">
        <v>253</v>
      </c>
      <c r="L24" s="134" t="s">
        <v>341</v>
      </c>
      <c r="M24" s="134">
        <v>7</v>
      </c>
      <c r="N24" s="134" t="s">
        <v>348</v>
      </c>
    </row>
    <row r="25" spans="1:14" ht="25.5">
      <c r="A25" s="139" t="s">
        <v>353</v>
      </c>
      <c r="B25" s="140" t="s">
        <v>354</v>
      </c>
      <c r="C25" s="135" t="s">
        <v>355</v>
      </c>
      <c r="D25" s="135" t="s">
        <v>356</v>
      </c>
      <c r="E25" s="136"/>
      <c r="F25" s="136"/>
      <c r="G25" s="136"/>
      <c r="H25" s="136"/>
      <c r="I25" s="136" t="s">
        <v>253</v>
      </c>
      <c r="J25" s="136"/>
      <c r="K25" s="136"/>
      <c r="L25" s="134" t="s">
        <v>325</v>
      </c>
      <c r="M25" s="134">
        <v>10</v>
      </c>
      <c r="N25" s="134" t="s">
        <v>316</v>
      </c>
    </row>
    <row r="26" spans="1:14" ht="25.5">
      <c r="A26" s="133" t="s">
        <v>357</v>
      </c>
      <c r="B26" s="134" t="s">
        <v>358</v>
      </c>
      <c r="C26" s="135" t="s">
        <v>359</v>
      </c>
      <c r="D26" s="135" t="s">
        <v>360</v>
      </c>
      <c r="E26" s="136"/>
      <c r="F26" s="136"/>
      <c r="G26" s="136"/>
      <c r="H26" s="136"/>
      <c r="I26" s="136" t="s">
        <v>253</v>
      </c>
      <c r="J26" s="136"/>
      <c r="K26" s="136"/>
      <c r="L26" s="134" t="s">
        <v>325</v>
      </c>
      <c r="M26" s="137" t="s">
        <v>361</v>
      </c>
      <c r="N26" s="134" t="s">
        <v>342</v>
      </c>
    </row>
    <row r="27" spans="1:14" ht="25.5">
      <c r="A27" s="139" t="s">
        <v>362</v>
      </c>
      <c r="B27" s="140" t="s">
        <v>363</v>
      </c>
      <c r="C27" s="147" t="s">
        <v>364</v>
      </c>
      <c r="D27" s="147" t="s">
        <v>365</v>
      </c>
      <c r="E27" s="148" t="s">
        <v>299</v>
      </c>
      <c r="F27" s="148" t="s">
        <v>366</v>
      </c>
      <c r="G27" s="148" t="s">
        <v>299</v>
      </c>
      <c r="H27" s="148" t="s">
        <v>367</v>
      </c>
      <c r="I27" s="148" t="s">
        <v>299</v>
      </c>
      <c r="J27" s="148" t="s">
        <v>299</v>
      </c>
      <c r="K27" s="148" t="s">
        <v>367</v>
      </c>
      <c r="L27" s="149">
        <v>20</v>
      </c>
      <c r="M27" s="150" t="s">
        <v>368</v>
      </c>
      <c r="N27" s="149" t="s">
        <v>369</v>
      </c>
    </row>
    <row r="28" spans="1:14" ht="25.5">
      <c r="A28" s="139" t="s">
        <v>370</v>
      </c>
      <c r="B28" s="140" t="s">
        <v>371</v>
      </c>
      <c r="C28" s="147" t="s">
        <v>372</v>
      </c>
      <c r="D28" s="147" t="s">
        <v>373</v>
      </c>
      <c r="E28" s="148"/>
      <c r="F28" s="148" t="s">
        <v>374</v>
      </c>
      <c r="G28" s="148"/>
      <c r="H28" s="148"/>
      <c r="I28" s="148"/>
      <c r="J28" s="148" t="s">
        <v>374</v>
      </c>
      <c r="K28" s="148"/>
      <c r="L28" s="149">
        <v>5</v>
      </c>
      <c r="M28" s="150" t="s">
        <v>375</v>
      </c>
      <c r="N28" s="149" t="s">
        <v>369</v>
      </c>
    </row>
    <row r="29" spans="1:14" ht="15" customHeight="1">
      <c r="A29" s="157" t="s">
        <v>376</v>
      </c>
      <c r="J29" s="151"/>
    </row>
    <row r="30" spans="1:14" ht="15" customHeight="1">
      <c r="A30" s="151"/>
      <c r="J30" s="151"/>
    </row>
    <row r="31" spans="1:14" ht="27" customHeight="1">
      <c r="A31" s="892" t="s">
        <v>377</v>
      </c>
      <c r="B31" s="893"/>
      <c r="C31" s="896" t="s">
        <v>378</v>
      </c>
      <c r="D31" s="896" t="s">
        <v>379</v>
      </c>
      <c r="E31" s="898" t="s">
        <v>380</v>
      </c>
      <c r="F31" s="899"/>
      <c r="G31" s="899"/>
      <c r="H31" s="899"/>
      <c r="I31" s="899"/>
      <c r="J31" s="899"/>
      <c r="K31" s="887"/>
      <c r="L31" s="887" t="s">
        <v>240</v>
      </c>
      <c r="M31" s="881" t="s">
        <v>241</v>
      </c>
      <c r="N31" s="881" t="s">
        <v>381</v>
      </c>
    </row>
    <row r="32" spans="1:14" ht="15" customHeight="1">
      <c r="A32" s="894"/>
      <c r="B32" s="895"/>
      <c r="C32" s="897"/>
      <c r="D32" s="897"/>
      <c r="E32" s="132" t="s">
        <v>233</v>
      </c>
      <c r="F32" s="132" t="s">
        <v>243</v>
      </c>
      <c r="G32" s="132" t="s">
        <v>244</v>
      </c>
      <c r="H32" s="132" t="s">
        <v>245</v>
      </c>
      <c r="I32" s="132" t="s">
        <v>246</v>
      </c>
      <c r="J32" s="132" t="s">
        <v>247</v>
      </c>
      <c r="K32" s="132" t="s">
        <v>248</v>
      </c>
      <c r="L32" s="888"/>
      <c r="M32" s="882"/>
      <c r="N32" s="881"/>
    </row>
    <row r="33" spans="1:14" ht="42" customHeight="1">
      <c r="A33" s="889" t="s">
        <v>382</v>
      </c>
      <c r="B33" s="891" t="s">
        <v>383</v>
      </c>
      <c r="C33" s="152" t="s">
        <v>384</v>
      </c>
      <c r="D33" s="152" t="s">
        <v>385</v>
      </c>
      <c r="E33" s="152" t="s">
        <v>386</v>
      </c>
      <c r="F33" s="153"/>
      <c r="G33" s="153" t="s">
        <v>386</v>
      </c>
      <c r="H33" s="153"/>
      <c r="I33" s="153" t="s">
        <v>386</v>
      </c>
      <c r="J33" s="154"/>
      <c r="K33" s="154"/>
      <c r="L33" s="883">
        <v>3</v>
      </c>
      <c r="M33" s="883">
        <v>6</v>
      </c>
      <c r="N33" s="885" t="s">
        <v>387</v>
      </c>
    </row>
    <row r="34" spans="1:14" ht="42.75" customHeight="1">
      <c r="A34" s="890"/>
      <c r="B34" s="891"/>
      <c r="C34" s="155" t="s">
        <v>388</v>
      </c>
      <c r="D34" s="155" t="s">
        <v>389</v>
      </c>
      <c r="E34" s="154" t="s">
        <v>386</v>
      </c>
      <c r="F34" s="154"/>
      <c r="G34" s="154" t="s">
        <v>386</v>
      </c>
      <c r="H34" s="154"/>
      <c r="I34" s="154" t="s">
        <v>386</v>
      </c>
      <c r="J34" s="154"/>
      <c r="K34" s="154"/>
      <c r="L34" s="884"/>
      <c r="M34" s="884"/>
      <c r="N34" s="886"/>
    </row>
    <row r="35" spans="1:14" ht="15" customHeight="1">
      <c r="A35" s="157" t="s">
        <v>390</v>
      </c>
      <c r="J35" s="151"/>
    </row>
    <row r="36" spans="1:14">
      <c r="A36" s="158" t="s">
        <v>391</v>
      </c>
    </row>
    <row r="37" spans="1:14" s="156" customFormat="1">
      <c r="A37" s="159" t="s">
        <v>392</v>
      </c>
    </row>
  </sheetData>
  <sheetProtection password="C7EB" sheet="1"/>
  <mergeCells count="19">
    <mergeCell ref="A33:A34"/>
    <mergeCell ref="B33:B34"/>
    <mergeCell ref="L2:L3"/>
    <mergeCell ref="L33:L34"/>
    <mergeCell ref="A31:B32"/>
    <mergeCell ref="C31:C32"/>
    <mergeCell ref="D31:D32"/>
    <mergeCell ref="E31:K31"/>
    <mergeCell ref="A2:B3"/>
    <mergeCell ref="C2:C3"/>
    <mergeCell ref="D2:D3"/>
    <mergeCell ref="E2:K2"/>
    <mergeCell ref="M2:M3"/>
    <mergeCell ref="N2:N3"/>
    <mergeCell ref="M33:M34"/>
    <mergeCell ref="N33:N34"/>
    <mergeCell ref="L31:L32"/>
    <mergeCell ref="M31:M32"/>
    <mergeCell ref="N31:N32"/>
  </mergeCells>
  <pageMargins left="0.70866141732283472" right="0.70866141732283472" top="0.74803149606299213" bottom="0.74803149606299213" header="0.31496062992125984" footer="0.31496062992125984"/>
  <pageSetup paperSize="9" scale="57" firstPageNumber="429496319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7</vt:i4>
      </vt:variant>
    </vt:vector>
  </HeadingPairs>
  <TitlesOfParts>
    <vt:vector size="40" baseType="lpstr">
      <vt:lpstr>ALL SERVICE</vt:lpstr>
      <vt:lpstr>JAPAN</vt:lpstr>
      <vt:lpstr>CHINA</vt:lpstr>
      <vt:lpstr>KOREA</vt:lpstr>
      <vt:lpstr>GENERAL</vt:lpstr>
      <vt:lpstr>NSE -SKIP HCM</vt:lpstr>
      <vt:lpstr>CONTACT LIST</vt:lpstr>
      <vt:lpstr>TERMINAL</vt:lpstr>
      <vt:lpstr>Transship Service（Shanghai）</vt:lpstr>
      <vt:lpstr>DIRECT JAPAN</vt:lpstr>
      <vt:lpstr>DIRECT CHINA</vt:lpstr>
      <vt:lpstr>CAMBODIA &amp; THAILAND</vt:lpstr>
      <vt:lpstr>HCM-QINZHOU &amp; KUANTAN</vt:lpstr>
      <vt:lpstr>VTX4-NORTH (FRI)</vt:lpstr>
      <vt:lpstr>CSE - (TUE)</vt:lpstr>
      <vt:lpstr>HCM - JP Via SHA</vt:lpstr>
      <vt:lpstr>JTV2(WED) &amp; JTV1(THU)</vt:lpstr>
      <vt:lpstr>CBX (SUN) &amp; CBX2(THU-FRI)</vt:lpstr>
      <vt:lpstr>CVM.S (TUE)</vt:lpstr>
      <vt:lpstr>VTX6(WED)</vt:lpstr>
      <vt:lpstr>VTX3.N(SUN) &amp; CVS2(SAT)</vt:lpstr>
      <vt:lpstr>VTX5 (WED)</vt:lpstr>
      <vt:lpstr>VTX1-NORTH (FRI)</vt:lpstr>
      <vt:lpstr>VTX2-NORTH (TUE)</vt:lpstr>
      <vt:lpstr>CKV-NORTH </vt:lpstr>
      <vt:lpstr>JAKARTA (SAT)</vt:lpstr>
      <vt:lpstr>NEW VTX4</vt:lpstr>
      <vt:lpstr>MVP</vt:lpstr>
      <vt:lpstr>Sheet1</vt:lpstr>
      <vt:lpstr>CKI(WED)</vt:lpstr>
      <vt:lpstr>VTX4 &amp; RVI(WED)</vt:lpstr>
      <vt:lpstr>FIE2(THU)</vt:lpstr>
      <vt:lpstr>Sheet2</vt:lpstr>
      <vt:lpstr>'CAMBODIA &amp; THAILAND'!Print_Area</vt:lpstr>
      <vt:lpstr>'CKV-NORTH '!Print_Area</vt:lpstr>
      <vt:lpstr>'CSE - (TUE)'!Print_Area</vt:lpstr>
      <vt:lpstr>'JAKARTA (SAT)'!Print_Area</vt:lpstr>
      <vt:lpstr>'NEW VTX4'!Print_Area</vt:lpstr>
      <vt:lpstr>'VTX1-NORTH (FRI)'!Print_Area</vt:lpstr>
      <vt:lpstr>'VTX4-NORTH (FRI)'!Print_Area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DOLLY-PC</cp:lastModifiedBy>
  <cp:lastPrinted>2023-04-19T02:32:53Z</cp:lastPrinted>
  <dcterms:created xsi:type="dcterms:W3CDTF">2009-07-20T18:57:19Z</dcterms:created>
  <dcterms:modified xsi:type="dcterms:W3CDTF">2024-11-27T08:10:32Z</dcterms:modified>
</cp:coreProperties>
</file>